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psvmfs05\mydocs$\WEBSTERC\Documents\Transport\Te Huia\"/>
    </mc:Choice>
  </mc:AlternateContent>
  <bookViews>
    <workbookView xWindow="0" yWindow="0" windowWidth="16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5" i="1"/>
  <c r="Q23" i="1"/>
  <c r="P25" i="1"/>
  <c r="P24" i="1"/>
  <c r="P23" i="1"/>
  <c r="G88" i="1" l="1"/>
  <c r="G89" i="1"/>
  <c r="E88" i="1"/>
  <c r="E89" i="1"/>
  <c r="F89" i="1"/>
  <c r="F88" i="1"/>
  <c r="C89" i="1"/>
  <c r="C88" i="1"/>
  <c r="C87" i="1"/>
  <c r="C86" i="1"/>
  <c r="C85" i="1"/>
  <c r="C82" i="1"/>
  <c r="C81" i="1"/>
  <c r="C80" i="1"/>
  <c r="C79" i="1"/>
  <c r="C78" i="1"/>
  <c r="C75" i="1"/>
  <c r="C74" i="1"/>
  <c r="C73" i="1"/>
  <c r="C72" i="1"/>
  <c r="C71" i="1"/>
  <c r="C68" i="1"/>
  <c r="C67" i="1"/>
  <c r="C66" i="1"/>
  <c r="C65" i="1"/>
  <c r="C64" i="1"/>
  <c r="C58" i="1"/>
  <c r="C59" i="1"/>
  <c r="C60" i="1"/>
  <c r="C61" i="1"/>
  <c r="P2" i="1"/>
  <c r="E86" i="1" l="1"/>
  <c r="F86" i="1"/>
  <c r="G86" i="1"/>
  <c r="E87" i="1"/>
  <c r="F87" i="1"/>
  <c r="G87" i="1"/>
  <c r="E85" i="1"/>
  <c r="F85" i="1"/>
  <c r="G85" i="1"/>
  <c r="E84" i="1"/>
  <c r="F84" i="1"/>
  <c r="G84" i="1"/>
  <c r="E83" i="1"/>
  <c r="F83" i="1"/>
  <c r="G83" i="1"/>
  <c r="E76" i="1"/>
  <c r="F76" i="1"/>
  <c r="G76" i="1"/>
  <c r="O2" i="1"/>
  <c r="D3" i="1" l="1"/>
  <c r="D2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M2" i="1" l="1"/>
  <c r="P4" i="1" s="1"/>
  <c r="G82" i="1"/>
  <c r="G81" i="1"/>
  <c r="G80" i="1"/>
  <c r="G79" i="1"/>
  <c r="G78" i="1"/>
  <c r="G75" i="1"/>
  <c r="G74" i="1"/>
  <c r="G73" i="1"/>
  <c r="G72" i="1"/>
  <c r="G71" i="1"/>
  <c r="G68" i="1"/>
  <c r="G67" i="1"/>
  <c r="G66" i="1"/>
  <c r="G65" i="1"/>
  <c r="G64" i="1"/>
  <c r="G59" i="1"/>
  <c r="G60" i="1"/>
  <c r="G61" i="1"/>
  <c r="F82" i="1"/>
  <c r="F81" i="1"/>
  <c r="F80" i="1"/>
  <c r="F79" i="1"/>
  <c r="F78" i="1"/>
  <c r="F75" i="1"/>
  <c r="F74" i="1"/>
  <c r="F73" i="1"/>
  <c r="F72" i="1"/>
  <c r="F71" i="1"/>
  <c r="F68" i="1"/>
  <c r="F67" i="1"/>
  <c r="F66" i="1"/>
  <c r="F65" i="1"/>
  <c r="F64" i="1"/>
  <c r="F61" i="1"/>
  <c r="F60" i="1"/>
  <c r="F59" i="1"/>
  <c r="F58" i="1"/>
  <c r="F57" i="1"/>
  <c r="E82" i="1"/>
  <c r="E81" i="1"/>
  <c r="E80" i="1"/>
  <c r="E79" i="1"/>
  <c r="E78" i="1"/>
  <c r="E75" i="1"/>
  <c r="E74" i="1"/>
  <c r="E73" i="1"/>
  <c r="E72" i="1"/>
  <c r="E71" i="1"/>
  <c r="E68" i="1"/>
  <c r="E67" i="1"/>
  <c r="E66" i="1"/>
  <c r="E65" i="1"/>
  <c r="E64" i="1"/>
  <c r="E58" i="1"/>
  <c r="E59" i="1"/>
  <c r="E60" i="1"/>
  <c r="E61" i="1"/>
  <c r="G58" i="1"/>
  <c r="C37" i="1" l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O4" i="1" l="1"/>
  <c r="G57" i="1"/>
  <c r="E57" i="1"/>
  <c r="F54" i="1"/>
  <c r="E54" i="1"/>
  <c r="F53" i="1"/>
  <c r="E53" i="1"/>
  <c r="F52" i="1"/>
  <c r="E52" i="1"/>
  <c r="F51" i="1"/>
  <c r="E51" i="1"/>
  <c r="F50" i="1"/>
  <c r="E50" i="1"/>
  <c r="G56" i="1"/>
  <c r="G55" i="1"/>
  <c r="G54" i="1"/>
  <c r="G53" i="1"/>
  <c r="G52" i="1"/>
  <c r="G51" i="1"/>
  <c r="G50" i="1"/>
  <c r="C36" i="1"/>
  <c r="Q2" i="1" l="1"/>
  <c r="R2" i="1" s="1"/>
  <c r="N2" i="1"/>
  <c r="F47" i="1"/>
  <c r="F46" i="1"/>
  <c r="F45" i="1"/>
  <c r="F44" i="1"/>
  <c r="F43" i="1"/>
  <c r="F40" i="1"/>
  <c r="F39" i="1"/>
  <c r="F38" i="1"/>
  <c r="F37" i="1"/>
  <c r="F36" i="1"/>
  <c r="F33" i="1"/>
  <c r="F32" i="1"/>
  <c r="F31" i="1"/>
  <c r="F30" i="1"/>
  <c r="F29" i="1"/>
  <c r="F26" i="1"/>
  <c r="F25" i="1"/>
  <c r="F24" i="1"/>
  <c r="F23" i="1"/>
  <c r="F22" i="1"/>
  <c r="F19" i="1"/>
  <c r="F18" i="1"/>
  <c r="F17" i="1"/>
  <c r="F16" i="1"/>
  <c r="F15" i="1"/>
  <c r="F12" i="1"/>
  <c r="F11" i="1"/>
  <c r="F10" i="1"/>
  <c r="F9" i="1"/>
  <c r="F8" i="1"/>
  <c r="F3" i="1"/>
  <c r="F4" i="1"/>
  <c r="F5" i="1"/>
  <c r="F2" i="1"/>
  <c r="E47" i="1"/>
  <c r="E46" i="1"/>
  <c r="E45" i="1"/>
  <c r="E44" i="1"/>
  <c r="E43" i="1"/>
  <c r="E40" i="1"/>
  <c r="E39" i="1"/>
  <c r="E38" i="1"/>
  <c r="E37" i="1"/>
  <c r="E36" i="1"/>
  <c r="E33" i="1"/>
  <c r="E32" i="1"/>
  <c r="E31" i="1"/>
  <c r="E30" i="1"/>
  <c r="E29" i="1"/>
  <c r="E26" i="1"/>
  <c r="E25" i="1"/>
  <c r="E24" i="1"/>
  <c r="E23" i="1"/>
  <c r="E22" i="1"/>
  <c r="E19" i="1"/>
  <c r="E18" i="1"/>
  <c r="E17" i="1"/>
  <c r="E16" i="1"/>
  <c r="E15" i="1"/>
  <c r="E12" i="1"/>
  <c r="E11" i="1"/>
  <c r="E10" i="1"/>
  <c r="E9" i="1"/>
  <c r="E8" i="1"/>
  <c r="E3" i="1"/>
  <c r="E4" i="1"/>
  <c r="E5" i="1"/>
  <c r="E2" i="1"/>
  <c r="C29" i="1" l="1"/>
  <c r="C30" i="1"/>
  <c r="C31" i="1"/>
  <c r="C32" i="1"/>
  <c r="C33" i="1"/>
  <c r="C34" i="1"/>
  <c r="C35" i="1"/>
  <c r="C22" i="1"/>
  <c r="C23" i="1"/>
  <c r="C24" i="1"/>
  <c r="C25" i="1"/>
  <c r="C26" i="1"/>
  <c r="C28" i="1"/>
  <c r="C27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N4" i="1"/>
</calcChain>
</file>

<file path=xl/comments1.xml><?xml version="1.0" encoding="utf-8"?>
<comments xmlns="http://schemas.openxmlformats.org/spreadsheetml/2006/main">
  <authors>
    <author>Carlos Webster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Carlos Webster:</t>
        </r>
        <r>
          <rPr>
            <sz val="9"/>
            <color indexed="81"/>
            <rFont val="Tahoma"/>
            <family val="2"/>
          </rPr>
          <t xml:space="preserve">
Red indicates numbers from WPQs. Black indicates numbers from OIAs to Waikato RC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Carlos Webster:</t>
        </r>
        <r>
          <rPr>
            <sz val="9"/>
            <color indexed="81"/>
            <rFont val="Tahoma"/>
            <family val="2"/>
          </rPr>
          <t xml:space="preserve">
Projected in the Waikato Council's Business Case
Year 1 - 240
Year 2 - 320
Year 3 - 400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Carlos Webster:</t>
        </r>
        <r>
          <rPr>
            <sz val="9"/>
            <color indexed="81"/>
            <rFont val="Tahoma"/>
            <family val="2"/>
          </rPr>
          <t xml:space="preserve">
percent of capacity
</t>
        </r>
      </text>
    </comment>
  </commentList>
</comments>
</file>

<file path=xl/sharedStrings.xml><?xml version="1.0" encoding="utf-8"?>
<sst xmlns="http://schemas.openxmlformats.org/spreadsheetml/2006/main" count="26" uniqueCount="25">
  <si>
    <t>Te Huia</t>
  </si>
  <si>
    <t>Total Passengers</t>
  </si>
  <si>
    <t>Revenue</t>
  </si>
  <si>
    <t>Complimenary Tickets</t>
  </si>
  <si>
    <t>Average per trip</t>
  </si>
  <si>
    <t>Per trip Average</t>
  </si>
  <si>
    <t>Total Average</t>
  </si>
  <si>
    <t>Average Revenue</t>
  </si>
  <si>
    <t>Revenue per Passenger</t>
  </si>
  <si>
    <t>Adult Full Fare</t>
  </si>
  <si>
    <t>Adult Discount Fare</t>
  </si>
  <si>
    <t>Child Full Fare</t>
  </si>
  <si>
    <t>Child Discount Fare</t>
  </si>
  <si>
    <t>% of Capacity</t>
  </si>
  <si>
    <t>% of projected</t>
  </si>
  <si>
    <r>
      <t>Estimated Profit/</t>
    </r>
    <r>
      <rPr>
        <sz val="11"/>
        <color rgb="FFFF0000"/>
        <rFont val="Calibri"/>
        <family val="2"/>
        <scheme val="minor"/>
      </rPr>
      <t>(Subsidy)</t>
    </r>
    <r>
      <rPr>
        <sz val="11"/>
        <color theme="1"/>
        <rFont val="Calibri"/>
        <family val="2"/>
        <scheme val="minor"/>
      </rPr>
      <t xml:space="preserve"> per Passenger</t>
    </r>
  </si>
  <si>
    <r>
      <t>Estimated Profit/</t>
    </r>
    <r>
      <rPr>
        <sz val="11"/>
        <color rgb="FFFF0000"/>
        <rFont val="Calibri"/>
        <family val="2"/>
        <scheme val="minor"/>
      </rPr>
      <t>(Subsidy)</t>
    </r>
    <r>
      <rPr>
        <sz val="11"/>
        <color theme="1"/>
        <rFont val="Calibri"/>
        <family val="2"/>
        <scheme val="minor"/>
      </rPr>
      <t xml:space="preserve"> per year</t>
    </r>
  </si>
  <si>
    <t>Average Operating Cost</t>
  </si>
  <si>
    <t>Per Passenger</t>
  </si>
  <si>
    <t>Monthly Avg</t>
  </si>
  <si>
    <t>April</t>
  </si>
  <si>
    <t>May</t>
  </si>
  <si>
    <t>June</t>
  </si>
  <si>
    <t>Daily</t>
  </si>
  <si>
    <t>Per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</si>
</sst>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[$-1409]d\ mmmm\ yy;@"/>
    <numFmt numFmtId="166" formatCode="_-&quot;$&quot;* #,##0.00_-;[Red]\-&quot;$&quot;* \(#,##0.00\)_-;_-&quot;$&quot;* &quot;-&quot;??_-;_-@_-"/>
    <numFmt numFmtId="167" formatCode="0.0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2" borderId="1" xfId="3" applyFont="1"/>
    <xf numFmtId="164" fontId="0" fillId="0" borderId="0" xfId="1" applyNumberFormat="1" applyFont="1" applyBorder="1"/>
    <xf numFmtId="164" fontId="0" fillId="0" borderId="2" xfId="1" applyNumberFormat="1" applyFont="1" applyBorder="1" applyAlignment="1">
      <alignment wrapText="1"/>
    </xf>
    <xf numFmtId="44" fontId="0" fillId="0" borderId="0" xfId="1" applyNumberFormat="1" applyFont="1" applyBorder="1"/>
    <xf numFmtId="44" fontId="0" fillId="2" borderId="4" xfId="3" applyNumberFormat="1" applyFont="1" applyBorder="1"/>
    <xf numFmtId="164" fontId="0" fillId="2" borderId="4" xfId="3" applyNumberFormat="1" applyFont="1" applyBorder="1"/>
    <xf numFmtId="0" fontId="0" fillId="0" borderId="3" xfId="0" applyBorder="1"/>
    <xf numFmtId="0" fontId="0" fillId="2" borderId="6" xfId="3" applyFont="1" applyBorder="1"/>
    <xf numFmtId="0" fontId="0" fillId="2" borderId="4" xfId="3" applyFont="1" applyBorder="1"/>
    <xf numFmtId="1" fontId="0" fillId="2" borderId="6" xfId="3" applyNumberFormat="1" applyFont="1" applyBorder="1"/>
    <xf numFmtId="164" fontId="0" fillId="0" borderId="2" xfId="1" applyNumberFormat="1" applyFont="1" applyBorder="1"/>
    <xf numFmtId="164" fontId="0" fillId="2" borderId="7" xfId="3" applyNumberFormat="1" applyFont="1" applyBorder="1"/>
    <xf numFmtId="0" fontId="0" fillId="0" borderId="8" xfId="0" applyBorder="1"/>
    <xf numFmtId="165" fontId="0" fillId="0" borderId="9" xfId="0" applyNumberFormat="1" applyBorder="1"/>
    <xf numFmtId="165" fontId="0" fillId="2" borderId="10" xfId="3" applyNumberFormat="1" applyFont="1" applyBorder="1"/>
    <xf numFmtId="0" fontId="0" fillId="0" borderId="9" xfId="0" applyBorder="1"/>
    <xf numFmtId="0" fontId="0" fillId="2" borderId="7" xfId="3" applyFon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2" borderId="15" xfId="3" applyFont="1" applyBorder="1"/>
    <xf numFmtId="0" fontId="0" fillId="2" borderId="16" xfId="3" applyFont="1" applyBorder="1"/>
    <xf numFmtId="0" fontId="0" fillId="0" borderId="13" xfId="0" applyFill="1" applyBorder="1"/>
    <xf numFmtId="9" fontId="0" fillId="0" borderId="18" xfId="2" applyFont="1" applyBorder="1" applyAlignment="1">
      <alignment wrapText="1"/>
    </xf>
    <xf numFmtId="9" fontId="0" fillId="0" borderId="0" xfId="2" applyFont="1" applyBorder="1"/>
    <xf numFmtId="9" fontId="0" fillId="2" borderId="17" xfId="2" applyFont="1" applyFill="1" applyBorder="1"/>
    <xf numFmtId="9" fontId="0" fillId="0" borderId="0" xfId="2" applyFont="1" applyFill="1" applyBorder="1"/>
    <xf numFmtId="9" fontId="0" fillId="2" borderId="6" xfId="3" applyNumberFormat="1" applyFont="1" applyBorder="1"/>
    <xf numFmtId="9" fontId="0" fillId="0" borderId="3" xfId="0" applyNumberFormat="1" applyBorder="1"/>
    <xf numFmtId="0" fontId="0" fillId="0" borderId="0" xfId="0" applyFill="1" applyBorder="1"/>
    <xf numFmtId="166" fontId="0" fillId="0" borderId="0" xfId="0" applyNumberFormat="1"/>
    <xf numFmtId="1" fontId="2" fillId="0" borderId="3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2" applyFont="1" applyBorder="1" applyAlignment="1">
      <alignment horizontal="right"/>
    </xf>
    <xf numFmtId="0" fontId="0" fillId="0" borderId="5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9" fontId="0" fillId="0" borderId="0" xfId="2" applyFont="1" applyAlignment="1">
      <alignment horizontal="right"/>
    </xf>
    <xf numFmtId="167" fontId="0" fillId="0" borderId="0" xfId="0" applyNumberFormat="1"/>
    <xf numFmtId="0" fontId="6" fillId="0" borderId="13" xfId="0" applyFont="1" applyFill="1" applyBorder="1"/>
    <xf numFmtId="0" fontId="6" fillId="2" borderId="15" xfId="3" applyFont="1" applyBorder="1"/>
    <xf numFmtId="0" fontId="0" fillId="0" borderId="19" xfId="0" applyBorder="1" applyAlignment="1">
      <alignment horizontal="right" wrapText="1"/>
    </xf>
    <xf numFmtId="164" fontId="0" fillId="0" borderId="20" xfId="0" applyNumberFormat="1" applyBorder="1"/>
    <xf numFmtId="0" fontId="0" fillId="0" borderId="21" xfId="0" applyBorder="1" applyAlignment="1">
      <alignment horizontal="right" wrapText="1"/>
    </xf>
    <xf numFmtId="44" fontId="0" fillId="0" borderId="21" xfId="0" applyNumberFormat="1" applyBorder="1"/>
    <xf numFmtId="1" fontId="0" fillId="0" borderId="0" xfId="0" applyNumberFormat="1"/>
  </cellXfs>
  <cellStyles count="4">
    <cellStyle name="Currency" xfId="1" builtinId="4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8</xdr:row>
      <xdr:rowOff>47625</xdr:rowOff>
    </xdr:from>
    <xdr:to>
      <xdr:col>16</xdr:col>
      <xdr:colOff>752045</xdr:colOff>
      <xdr:row>17</xdr:row>
      <xdr:rowOff>85506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87100" y="1762125"/>
          <a:ext cx="3409520" cy="1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47"/>
  <sheetViews>
    <sheetView tabSelected="1" zoomScaleNormal="100" workbookViewId="0">
      <pane ySplit="1" topLeftCell="A2" activePane="bottomLeft" state="frozen"/>
      <selection pane="bottomLeft" activeCell="M12" sqref="M12"/>
    </sheetView>
  </sheetViews>
  <sheetFormatPr defaultRowHeight="15" x14ac:dyDescent="0.25"/>
  <cols>
    <col min="1" max="1" width="15.85546875" style="19" bestFit="1" customWidth="1"/>
    <col min="2" max="2" width="11.28515625" style="5" customWidth="1"/>
    <col min="3" max="3" width="15" style="5" customWidth="1"/>
    <col min="4" max="4" width="12.140625" style="23" customWidth="1"/>
    <col min="5" max="6" width="12.140625" style="29" customWidth="1"/>
    <col min="7" max="7" width="11.28515625" style="24" bestFit="1" customWidth="1"/>
    <col min="8" max="8" width="14.28515625" style="1" customWidth="1"/>
    <col min="9" max="9" width="11.5703125" customWidth="1"/>
    <col min="10" max="10" width="12.7109375" customWidth="1"/>
    <col min="11" max="11" width="11.5703125" customWidth="1"/>
    <col min="12" max="12" width="13.85546875" style="1" customWidth="1"/>
    <col min="13" max="13" width="12.140625" style="10" bestFit="1" customWidth="1"/>
    <col min="14" max="14" width="9.5703125" bestFit="1" customWidth="1"/>
    <col min="15" max="15" width="13.85546875" customWidth="1"/>
    <col min="16" max="16" width="16.7109375" bestFit="1" customWidth="1"/>
    <col min="17" max="17" width="24.85546875" bestFit="1" customWidth="1"/>
    <col min="18" max="18" width="24.85546875" customWidth="1"/>
  </cols>
  <sheetData>
    <row r="1" spans="1:18" s="2" customFormat="1" ht="30" customHeight="1" x14ac:dyDescent="0.25">
      <c r="A1" s="16" t="s">
        <v>0</v>
      </c>
      <c r="B1" s="14" t="s">
        <v>2</v>
      </c>
      <c r="C1" s="6" t="s">
        <v>8</v>
      </c>
      <c r="D1" s="21" t="s">
        <v>1</v>
      </c>
      <c r="E1" s="28" t="s">
        <v>13</v>
      </c>
      <c r="F1" s="28" t="s">
        <v>14</v>
      </c>
      <c r="G1" s="22" t="s">
        <v>4</v>
      </c>
      <c r="H1" s="3" t="s">
        <v>3</v>
      </c>
      <c r="I1" s="3" t="s">
        <v>9</v>
      </c>
      <c r="J1" s="3" t="s">
        <v>10</v>
      </c>
      <c r="K1" s="3" t="s">
        <v>11</v>
      </c>
      <c r="L1" s="3" t="s">
        <v>12</v>
      </c>
      <c r="M1" s="41" t="s">
        <v>6</v>
      </c>
      <c r="N1" s="42" t="s">
        <v>5</v>
      </c>
      <c r="O1" s="47" t="s">
        <v>7</v>
      </c>
      <c r="P1" s="47" t="s">
        <v>17</v>
      </c>
      <c r="Q1" s="42" t="s">
        <v>15</v>
      </c>
      <c r="R1" s="42" t="s">
        <v>16</v>
      </c>
    </row>
    <row r="2" spans="1:18" x14ac:dyDescent="0.25">
      <c r="A2" s="17">
        <v>44292</v>
      </c>
      <c r="B2" s="5">
        <v>2064</v>
      </c>
      <c r="C2" s="7">
        <f>IF(D2=0,0,B2/D2)</f>
        <v>10.019417475728156</v>
      </c>
      <c r="D2" s="23">
        <f>SUM(H2:L2)</f>
        <v>206</v>
      </c>
      <c r="E2" s="29">
        <f>D2/600</f>
        <v>0.34333333333333332</v>
      </c>
      <c r="F2" s="29">
        <f>D2/240</f>
        <v>0.85833333333333328</v>
      </c>
      <c r="G2" s="24">
        <f>D2/4</f>
        <v>51.5</v>
      </c>
      <c r="H2" s="1">
        <v>20</v>
      </c>
      <c r="I2">
        <v>164</v>
      </c>
      <c r="J2">
        <v>4</v>
      </c>
      <c r="K2">
        <v>18</v>
      </c>
      <c r="L2" s="1">
        <v>0</v>
      </c>
      <c r="M2" s="36">
        <f>AVERAGE(D2:D5,D8:D12,D15:D19,D23:D26,D29:D33,D36:D40,D43:D47,D50:D54,D57:D61,D65:D68,D71:D75,D78:D82,D85:D87)</f>
        <v>136.5</v>
      </c>
      <c r="N2" s="37">
        <f>M2/4</f>
        <v>34.125</v>
      </c>
      <c r="O2" s="48">
        <f>AVERAGE(B2:B5,B8:B12,B15:B19,B23:B26,B29:B33,B36:B40,B43:B47,B50:B54,B57:B61,B65:B68,B71:B75,B78:B82,B85:B87)</f>
        <v>1559.35</v>
      </c>
      <c r="P2" s="48">
        <f>6483*4</f>
        <v>25932</v>
      </c>
      <c r="Q2" s="35">
        <f>O4-P4</f>
        <v>-178.55421245421246</v>
      </c>
      <c r="R2" s="35">
        <f>Q2*34*260</f>
        <v>-1578419.2380952381</v>
      </c>
    </row>
    <row r="3" spans="1:18" x14ac:dyDescent="0.25">
      <c r="A3" s="17">
        <v>44293</v>
      </c>
      <c r="B3" s="5">
        <v>1130</v>
      </c>
      <c r="C3" s="7">
        <f t="shared" ref="C3:C66" si="0">IF(D3=0,0,B3/D3)</f>
        <v>9.7413793103448274</v>
      </c>
      <c r="D3" s="23">
        <f>SUM(H3:L3)</f>
        <v>116</v>
      </c>
      <c r="E3" s="29">
        <f t="shared" ref="E3:E5" si="1">D3/600</f>
        <v>0.19333333333333333</v>
      </c>
      <c r="F3" s="29">
        <f t="shared" ref="F3:F5" si="2">D3/240</f>
        <v>0.48333333333333334</v>
      </c>
      <c r="G3" s="24">
        <f t="shared" ref="G3:G61" si="3">D3/4</f>
        <v>29</v>
      </c>
      <c r="H3" s="1">
        <v>0</v>
      </c>
      <c r="I3">
        <v>102</v>
      </c>
      <c r="J3">
        <v>7</v>
      </c>
      <c r="K3">
        <v>4</v>
      </c>
      <c r="L3" s="1">
        <v>3</v>
      </c>
      <c r="M3" s="38">
        <v>600</v>
      </c>
      <c r="N3" s="39">
        <v>150</v>
      </c>
      <c r="O3" s="49" t="s">
        <v>18</v>
      </c>
      <c r="P3" s="49" t="s">
        <v>18</v>
      </c>
    </row>
    <row r="4" spans="1:18" x14ac:dyDescent="0.25">
      <c r="A4" s="17">
        <v>44294</v>
      </c>
      <c r="B4" s="5">
        <v>1143</v>
      </c>
      <c r="C4" s="7">
        <f t="shared" si="0"/>
        <v>10.885714285714286</v>
      </c>
      <c r="D4" s="23">
        <f t="shared" ref="D4:D57" si="4">SUM(H4:L4)</f>
        <v>105</v>
      </c>
      <c r="E4" s="29">
        <f t="shared" si="1"/>
        <v>0.17499999999999999</v>
      </c>
      <c r="F4" s="29">
        <f t="shared" si="2"/>
        <v>0.4375</v>
      </c>
      <c r="G4" s="24">
        <f t="shared" si="3"/>
        <v>26.25</v>
      </c>
      <c r="H4" s="1">
        <v>0</v>
      </c>
      <c r="I4">
        <v>96</v>
      </c>
      <c r="J4">
        <v>4</v>
      </c>
      <c r="K4">
        <v>5</v>
      </c>
      <c r="L4" s="1">
        <v>0</v>
      </c>
      <c r="M4" s="38"/>
      <c r="N4" s="40">
        <f>M2/M3</f>
        <v>0.22750000000000001</v>
      </c>
      <c r="O4" s="50">
        <f>O2/M2</f>
        <v>11.423809523809522</v>
      </c>
      <c r="P4" s="50">
        <f>P2/M2</f>
        <v>189.97802197802199</v>
      </c>
    </row>
    <row r="5" spans="1:18" x14ac:dyDescent="0.25">
      <c r="A5" s="17">
        <v>44295</v>
      </c>
      <c r="B5" s="5">
        <v>1013</v>
      </c>
      <c r="C5" s="7">
        <f t="shared" si="0"/>
        <v>10.552083333333334</v>
      </c>
      <c r="D5" s="23">
        <f t="shared" si="4"/>
        <v>96</v>
      </c>
      <c r="E5" s="29">
        <f t="shared" si="1"/>
        <v>0.16</v>
      </c>
      <c r="F5" s="29">
        <f t="shared" si="2"/>
        <v>0.4</v>
      </c>
      <c r="G5" s="24">
        <f t="shared" si="3"/>
        <v>24</v>
      </c>
      <c r="H5" s="1">
        <v>0</v>
      </c>
      <c r="I5">
        <v>79</v>
      </c>
      <c r="J5">
        <v>13</v>
      </c>
      <c r="K5">
        <v>3</v>
      </c>
      <c r="L5" s="1">
        <v>1</v>
      </c>
      <c r="N5" s="43"/>
    </row>
    <row r="6" spans="1:18" s="4" customFormat="1" x14ac:dyDescent="0.25">
      <c r="A6" s="18">
        <v>44296</v>
      </c>
      <c r="B6" s="15">
        <v>0</v>
      </c>
      <c r="C6" s="8">
        <f t="shared" si="0"/>
        <v>0</v>
      </c>
      <c r="D6" s="25">
        <f t="shared" si="4"/>
        <v>0</v>
      </c>
      <c r="E6" s="30"/>
      <c r="F6" s="30"/>
      <c r="G6" s="26">
        <f t="shared" si="3"/>
        <v>0</v>
      </c>
      <c r="H6" s="20">
        <v>0</v>
      </c>
      <c r="I6" s="4">
        <v>0</v>
      </c>
      <c r="J6" s="4">
        <v>0</v>
      </c>
      <c r="K6" s="4">
        <v>0</v>
      </c>
      <c r="L6" s="12">
        <v>0</v>
      </c>
      <c r="M6" s="32"/>
    </row>
    <row r="7" spans="1:18" s="4" customFormat="1" x14ac:dyDescent="0.25">
      <c r="A7" s="18">
        <v>44297</v>
      </c>
      <c r="B7" s="15">
        <v>0</v>
      </c>
      <c r="C7" s="8">
        <f t="shared" si="0"/>
        <v>0</v>
      </c>
      <c r="D7" s="25">
        <f t="shared" si="4"/>
        <v>0</v>
      </c>
      <c r="E7" s="30"/>
      <c r="F7" s="30"/>
      <c r="G7" s="26">
        <f t="shared" si="3"/>
        <v>0</v>
      </c>
      <c r="H7" s="20">
        <v>0</v>
      </c>
      <c r="I7" s="4">
        <v>0</v>
      </c>
      <c r="J7" s="4">
        <v>0</v>
      </c>
      <c r="K7" s="4">
        <v>0</v>
      </c>
      <c r="L7" s="12">
        <v>0</v>
      </c>
      <c r="M7" s="11"/>
    </row>
    <row r="8" spans="1:18" x14ac:dyDescent="0.25">
      <c r="A8" s="17">
        <v>44298</v>
      </c>
      <c r="B8" s="5">
        <v>1119</v>
      </c>
      <c r="C8" s="7">
        <f t="shared" si="0"/>
        <v>11.904255319148936</v>
      </c>
      <c r="D8" s="23">
        <f t="shared" si="4"/>
        <v>94</v>
      </c>
      <c r="E8" s="29">
        <f>D8/600</f>
        <v>0.15666666666666668</v>
      </c>
      <c r="F8" s="29">
        <f>D8/240</f>
        <v>0.39166666666666666</v>
      </c>
      <c r="G8" s="24">
        <f t="shared" si="3"/>
        <v>23.5</v>
      </c>
      <c r="H8" s="1">
        <v>0</v>
      </c>
      <c r="I8">
        <v>85</v>
      </c>
      <c r="J8">
        <v>1</v>
      </c>
      <c r="K8">
        <v>8</v>
      </c>
      <c r="L8" s="1">
        <v>0</v>
      </c>
    </row>
    <row r="9" spans="1:18" x14ac:dyDescent="0.25">
      <c r="A9" s="17">
        <v>44299</v>
      </c>
      <c r="B9" s="5">
        <v>1271</v>
      </c>
      <c r="C9" s="7">
        <f t="shared" si="0"/>
        <v>11.348214285714286</v>
      </c>
      <c r="D9" s="23">
        <f t="shared" si="4"/>
        <v>112</v>
      </c>
      <c r="E9" s="29">
        <f t="shared" ref="E9:E11" si="5">D9/600</f>
        <v>0.18666666666666668</v>
      </c>
      <c r="F9" s="29">
        <f t="shared" ref="F9:F11" si="6">D9/240</f>
        <v>0.46666666666666667</v>
      </c>
      <c r="G9" s="24">
        <f t="shared" si="3"/>
        <v>28</v>
      </c>
      <c r="H9" s="1">
        <v>0</v>
      </c>
      <c r="I9">
        <v>107</v>
      </c>
      <c r="J9">
        <v>1</v>
      </c>
      <c r="K9">
        <v>3</v>
      </c>
      <c r="L9" s="1">
        <v>1</v>
      </c>
    </row>
    <row r="10" spans="1:18" x14ac:dyDescent="0.25">
      <c r="A10" s="17">
        <v>44300</v>
      </c>
      <c r="B10" s="5">
        <v>1060</v>
      </c>
      <c r="C10" s="7">
        <f t="shared" si="0"/>
        <v>10.816326530612244</v>
      </c>
      <c r="D10" s="23">
        <f t="shared" si="4"/>
        <v>98</v>
      </c>
      <c r="E10" s="29">
        <f t="shared" si="5"/>
        <v>0.16333333333333333</v>
      </c>
      <c r="F10" s="29">
        <f t="shared" si="6"/>
        <v>0.40833333333333333</v>
      </c>
      <c r="G10" s="24">
        <f t="shared" si="3"/>
        <v>24.5</v>
      </c>
      <c r="H10" s="1">
        <v>0</v>
      </c>
      <c r="I10">
        <v>89</v>
      </c>
      <c r="J10">
        <v>2</v>
      </c>
      <c r="K10">
        <v>7</v>
      </c>
      <c r="L10" s="1">
        <v>0</v>
      </c>
      <c r="Q10" s="44"/>
    </row>
    <row r="11" spans="1:18" x14ac:dyDescent="0.25">
      <c r="A11" s="17">
        <v>44301</v>
      </c>
      <c r="B11" s="5">
        <v>1358</v>
      </c>
      <c r="C11" s="7">
        <f t="shared" si="0"/>
        <v>10.951612903225806</v>
      </c>
      <c r="D11" s="23">
        <f t="shared" si="4"/>
        <v>124</v>
      </c>
      <c r="E11" s="29">
        <f t="shared" si="5"/>
        <v>0.20666666666666667</v>
      </c>
      <c r="F11" s="29">
        <f t="shared" si="6"/>
        <v>0.51666666666666672</v>
      </c>
      <c r="G11" s="24">
        <f t="shared" si="3"/>
        <v>31</v>
      </c>
      <c r="H11" s="1">
        <v>0</v>
      </c>
      <c r="I11">
        <v>113</v>
      </c>
      <c r="J11">
        <v>4</v>
      </c>
      <c r="K11">
        <v>4</v>
      </c>
      <c r="L11" s="1">
        <v>3</v>
      </c>
    </row>
    <row r="12" spans="1:18" x14ac:dyDescent="0.25">
      <c r="A12" s="17">
        <v>44302</v>
      </c>
      <c r="B12" s="5">
        <v>1188</v>
      </c>
      <c r="C12" s="7">
        <f t="shared" si="0"/>
        <v>10.702702702702704</v>
      </c>
      <c r="D12" s="23">
        <f t="shared" si="4"/>
        <v>111</v>
      </c>
      <c r="E12" s="29">
        <f>D12/600</f>
        <v>0.185</v>
      </c>
      <c r="F12" s="29">
        <f>D12/240</f>
        <v>0.46250000000000002</v>
      </c>
      <c r="G12" s="24">
        <f t="shared" si="3"/>
        <v>27.75</v>
      </c>
      <c r="H12" s="1">
        <v>0</v>
      </c>
      <c r="I12">
        <v>95</v>
      </c>
      <c r="J12">
        <v>5</v>
      </c>
      <c r="K12">
        <v>10</v>
      </c>
      <c r="L12" s="1">
        <v>1</v>
      </c>
      <c r="M12" s="33"/>
    </row>
    <row r="13" spans="1:18" s="4" customFormat="1" x14ac:dyDescent="0.25">
      <c r="A13" s="18">
        <v>44303</v>
      </c>
      <c r="B13" s="15">
        <v>2569</v>
      </c>
      <c r="C13" s="8">
        <f t="shared" si="0"/>
        <v>7.4248554913294802</v>
      </c>
      <c r="D13" s="25">
        <f t="shared" si="4"/>
        <v>346</v>
      </c>
      <c r="E13" s="30"/>
      <c r="F13" s="30"/>
      <c r="G13" s="26">
        <f t="shared" si="3"/>
        <v>86.5</v>
      </c>
      <c r="H13" s="20">
        <v>0</v>
      </c>
      <c r="I13" s="4">
        <v>182</v>
      </c>
      <c r="J13" s="4">
        <v>134</v>
      </c>
      <c r="K13" s="4">
        <v>29</v>
      </c>
      <c r="L13" s="12">
        <v>1</v>
      </c>
      <c r="M13" s="32"/>
    </row>
    <row r="14" spans="1:18" s="4" customFormat="1" x14ac:dyDescent="0.25">
      <c r="A14" s="18">
        <v>44304</v>
      </c>
      <c r="B14" s="15">
        <v>0</v>
      </c>
      <c r="C14" s="8">
        <f t="shared" si="0"/>
        <v>0</v>
      </c>
      <c r="D14" s="25">
        <f t="shared" si="4"/>
        <v>0</v>
      </c>
      <c r="E14" s="30"/>
      <c r="F14" s="30"/>
      <c r="G14" s="26">
        <f t="shared" si="3"/>
        <v>0</v>
      </c>
      <c r="H14" s="20">
        <v>0</v>
      </c>
      <c r="I14" s="4">
        <v>0</v>
      </c>
      <c r="J14" s="4">
        <v>0</v>
      </c>
      <c r="K14" s="4">
        <v>0</v>
      </c>
      <c r="L14" s="12">
        <v>0</v>
      </c>
      <c r="M14" s="11"/>
    </row>
    <row r="15" spans="1:18" x14ac:dyDescent="0.25">
      <c r="A15" s="17">
        <v>44305</v>
      </c>
      <c r="B15" s="5">
        <v>2017</v>
      </c>
      <c r="C15" s="7">
        <f t="shared" si="0"/>
        <v>11.331460674157304</v>
      </c>
      <c r="D15" s="23">
        <f t="shared" si="4"/>
        <v>178</v>
      </c>
      <c r="E15" s="29">
        <f>D15/600</f>
        <v>0.29666666666666669</v>
      </c>
      <c r="F15" s="29">
        <f>D15/240</f>
        <v>0.7416666666666667</v>
      </c>
      <c r="G15" s="24">
        <f t="shared" si="3"/>
        <v>44.5</v>
      </c>
      <c r="H15" s="1">
        <v>0</v>
      </c>
      <c r="I15">
        <v>154</v>
      </c>
      <c r="J15">
        <v>2</v>
      </c>
      <c r="K15">
        <v>19</v>
      </c>
      <c r="L15" s="1">
        <v>3</v>
      </c>
    </row>
    <row r="16" spans="1:18" x14ac:dyDescent="0.25">
      <c r="A16" s="17">
        <v>44306</v>
      </c>
      <c r="B16" s="5">
        <v>1590</v>
      </c>
      <c r="C16" s="7">
        <f t="shared" si="0"/>
        <v>11.865671641791044</v>
      </c>
      <c r="D16" s="27">
        <f t="shared" si="4"/>
        <v>134</v>
      </c>
      <c r="E16" s="29">
        <f t="shared" ref="E16:E18" si="7">D16/600</f>
        <v>0.22333333333333333</v>
      </c>
      <c r="F16" s="29">
        <f t="shared" ref="F16:F18" si="8">D16/240</f>
        <v>0.55833333333333335</v>
      </c>
      <c r="G16" s="24">
        <f t="shared" si="3"/>
        <v>33.5</v>
      </c>
      <c r="H16" s="1">
        <v>0</v>
      </c>
      <c r="I16">
        <v>106</v>
      </c>
      <c r="J16">
        <v>4</v>
      </c>
      <c r="K16">
        <v>23</v>
      </c>
      <c r="L16" s="1">
        <v>1</v>
      </c>
    </row>
    <row r="17" spans="1:17" x14ac:dyDescent="0.25">
      <c r="A17" s="17">
        <v>44307</v>
      </c>
      <c r="B17" s="5">
        <v>2095</v>
      </c>
      <c r="C17" s="7">
        <f t="shared" si="0"/>
        <v>11.203208556149733</v>
      </c>
      <c r="D17" s="27">
        <f t="shared" si="4"/>
        <v>187</v>
      </c>
      <c r="E17" s="29">
        <f t="shared" si="7"/>
        <v>0.31166666666666665</v>
      </c>
      <c r="F17" s="29">
        <f t="shared" si="8"/>
        <v>0.77916666666666667</v>
      </c>
      <c r="G17" s="24">
        <f t="shared" si="3"/>
        <v>46.75</v>
      </c>
      <c r="H17" s="1">
        <v>0</v>
      </c>
      <c r="I17">
        <v>155</v>
      </c>
      <c r="J17">
        <v>2</v>
      </c>
      <c r="K17">
        <v>25</v>
      </c>
      <c r="L17" s="1">
        <v>5</v>
      </c>
    </row>
    <row r="18" spans="1:17" x14ac:dyDescent="0.25">
      <c r="A18" s="17">
        <v>44308</v>
      </c>
      <c r="B18" s="5">
        <v>2977</v>
      </c>
      <c r="C18" s="7">
        <f t="shared" si="0"/>
        <v>12.052631578947368</v>
      </c>
      <c r="D18" s="27">
        <f t="shared" si="4"/>
        <v>247</v>
      </c>
      <c r="E18" s="29">
        <f t="shared" si="7"/>
        <v>0.41166666666666668</v>
      </c>
      <c r="F18" s="29">
        <f t="shared" si="8"/>
        <v>1.0291666666666666</v>
      </c>
      <c r="G18" s="24">
        <f t="shared" si="3"/>
        <v>61.75</v>
      </c>
      <c r="H18" s="1">
        <v>0</v>
      </c>
      <c r="I18">
        <v>200</v>
      </c>
      <c r="J18">
        <v>1</v>
      </c>
      <c r="K18">
        <v>45</v>
      </c>
      <c r="L18" s="1">
        <v>1</v>
      </c>
    </row>
    <row r="19" spans="1:17" x14ac:dyDescent="0.25">
      <c r="A19" s="17">
        <v>44309</v>
      </c>
      <c r="B19" s="5">
        <v>3091</v>
      </c>
      <c r="C19" s="7">
        <f t="shared" si="0"/>
        <v>12.169291338582678</v>
      </c>
      <c r="D19" s="27">
        <f t="shared" si="4"/>
        <v>254</v>
      </c>
      <c r="E19" s="29">
        <f>D19/600</f>
        <v>0.42333333333333334</v>
      </c>
      <c r="F19" s="29">
        <f>D19/240</f>
        <v>1.0583333333333333</v>
      </c>
      <c r="G19" s="24">
        <f t="shared" si="3"/>
        <v>63.5</v>
      </c>
      <c r="H19" s="1">
        <v>0</v>
      </c>
      <c r="I19">
        <v>193</v>
      </c>
      <c r="J19">
        <v>11</v>
      </c>
      <c r="K19">
        <v>49</v>
      </c>
      <c r="L19" s="1">
        <v>1</v>
      </c>
      <c r="M19" s="33"/>
    </row>
    <row r="20" spans="1:17" s="4" customFormat="1" x14ac:dyDescent="0.25">
      <c r="A20" s="18">
        <v>44310</v>
      </c>
      <c r="B20" s="15">
        <v>0</v>
      </c>
      <c r="C20" s="8">
        <f t="shared" si="0"/>
        <v>0</v>
      </c>
      <c r="D20" s="25">
        <f t="shared" si="4"/>
        <v>0</v>
      </c>
      <c r="E20" s="30"/>
      <c r="F20" s="30"/>
      <c r="G20" s="26">
        <f t="shared" si="3"/>
        <v>0</v>
      </c>
      <c r="H20" s="20">
        <v>0</v>
      </c>
      <c r="I20" s="4">
        <v>0</v>
      </c>
      <c r="J20" s="4">
        <v>0</v>
      </c>
      <c r="K20" s="4">
        <v>0</v>
      </c>
      <c r="L20" s="12">
        <v>0</v>
      </c>
      <c r="M20" s="32"/>
    </row>
    <row r="21" spans="1:17" s="4" customFormat="1" x14ac:dyDescent="0.25">
      <c r="A21" s="18">
        <v>44311</v>
      </c>
      <c r="B21" s="15">
        <v>0</v>
      </c>
      <c r="C21" s="8">
        <f t="shared" si="0"/>
        <v>0</v>
      </c>
      <c r="D21" s="25">
        <f t="shared" si="4"/>
        <v>0</v>
      </c>
      <c r="E21" s="30"/>
      <c r="F21" s="30"/>
      <c r="G21" s="26">
        <f t="shared" si="3"/>
        <v>0</v>
      </c>
      <c r="H21" s="20">
        <v>0</v>
      </c>
      <c r="I21" s="4">
        <v>0</v>
      </c>
      <c r="J21" s="4">
        <v>0</v>
      </c>
      <c r="K21" s="4">
        <v>0</v>
      </c>
      <c r="L21" s="12">
        <v>0</v>
      </c>
      <c r="M21" s="11"/>
    </row>
    <row r="22" spans="1:17" x14ac:dyDescent="0.25">
      <c r="A22" s="17">
        <v>44312</v>
      </c>
      <c r="B22" s="5">
        <v>0</v>
      </c>
      <c r="C22" s="7">
        <f t="shared" si="0"/>
        <v>0</v>
      </c>
      <c r="D22" s="27">
        <f t="shared" si="4"/>
        <v>0</v>
      </c>
      <c r="E22" s="29">
        <f>D22/600</f>
        <v>0</v>
      </c>
      <c r="F22" s="29">
        <f>D22/240</f>
        <v>0</v>
      </c>
      <c r="G22" s="24">
        <f t="shared" si="3"/>
        <v>0</v>
      </c>
      <c r="H22" s="1">
        <v>0</v>
      </c>
      <c r="I22">
        <v>0</v>
      </c>
      <c r="J22">
        <v>0</v>
      </c>
      <c r="K22">
        <v>0</v>
      </c>
      <c r="L22" s="1">
        <v>0</v>
      </c>
      <c r="O22" t="s">
        <v>19</v>
      </c>
      <c r="P22" s="39" t="s">
        <v>23</v>
      </c>
      <c r="Q22" s="39" t="s">
        <v>24</v>
      </c>
    </row>
    <row r="23" spans="1:17" x14ac:dyDescent="0.25">
      <c r="A23" s="17">
        <v>44313</v>
      </c>
      <c r="B23" s="5">
        <v>2721</v>
      </c>
      <c r="C23" s="7">
        <f t="shared" si="0"/>
        <v>11.986784140969164</v>
      </c>
      <c r="D23" s="27">
        <f t="shared" si="4"/>
        <v>227</v>
      </c>
      <c r="E23" s="29">
        <f t="shared" ref="E23:E25" si="9">D23/600</f>
        <v>0.37833333333333335</v>
      </c>
      <c r="F23" s="29">
        <f t="shared" ref="F23:F25" si="10">D23/240</f>
        <v>0.9458333333333333</v>
      </c>
      <c r="G23" s="24">
        <f t="shared" si="3"/>
        <v>56.75</v>
      </c>
      <c r="H23" s="1">
        <v>0</v>
      </c>
      <c r="I23">
        <v>184</v>
      </c>
      <c r="J23">
        <v>6</v>
      </c>
      <c r="K23">
        <v>35</v>
      </c>
      <c r="L23" s="1">
        <v>2</v>
      </c>
      <c r="O23" t="s">
        <v>20</v>
      </c>
      <c r="P23" s="51">
        <f>AVERAGE(D2:D5,D8:D12,D15:D19,D23:D26)</f>
        <v>168</v>
      </c>
      <c r="Q23" s="51">
        <f>P23/4</f>
        <v>42</v>
      </c>
    </row>
    <row r="24" spans="1:17" x14ac:dyDescent="0.25">
      <c r="A24" s="17">
        <v>44314</v>
      </c>
      <c r="B24" s="5">
        <v>2827</v>
      </c>
      <c r="C24" s="7">
        <f t="shared" si="0"/>
        <v>11.586065573770492</v>
      </c>
      <c r="D24" s="27">
        <f t="shared" si="4"/>
        <v>244</v>
      </c>
      <c r="E24" s="29">
        <f t="shared" si="9"/>
        <v>0.40666666666666668</v>
      </c>
      <c r="F24" s="29">
        <f t="shared" si="10"/>
        <v>1.0166666666666666</v>
      </c>
      <c r="G24" s="24">
        <f t="shared" si="3"/>
        <v>61</v>
      </c>
      <c r="H24" s="1">
        <v>0</v>
      </c>
      <c r="I24">
        <v>186</v>
      </c>
      <c r="J24">
        <v>3</v>
      </c>
      <c r="K24">
        <v>44</v>
      </c>
      <c r="L24" s="1">
        <v>11</v>
      </c>
      <c r="O24" t="s">
        <v>21</v>
      </c>
      <c r="P24" s="51">
        <f>AVERAGE(D29:D33,D36:D40,D43:D47,D50:D54,D57)</f>
        <v>127.61904761904762</v>
      </c>
      <c r="Q24" s="51">
        <f t="shared" ref="Q24:Q25" si="11">P24/4</f>
        <v>31.904761904761905</v>
      </c>
    </row>
    <row r="25" spans="1:17" x14ac:dyDescent="0.25">
      <c r="A25" s="17">
        <v>44315</v>
      </c>
      <c r="B25" s="5">
        <v>3280</v>
      </c>
      <c r="C25" s="7">
        <f t="shared" si="0"/>
        <v>11.756272401433693</v>
      </c>
      <c r="D25" s="27">
        <f t="shared" si="4"/>
        <v>279</v>
      </c>
      <c r="E25" s="29">
        <f t="shared" si="9"/>
        <v>0.46500000000000002</v>
      </c>
      <c r="F25" s="29">
        <f t="shared" si="10"/>
        <v>1.1625000000000001</v>
      </c>
      <c r="G25" s="24">
        <f t="shared" si="3"/>
        <v>69.75</v>
      </c>
      <c r="H25" s="1">
        <v>0</v>
      </c>
      <c r="I25">
        <v>205</v>
      </c>
      <c r="J25">
        <v>6</v>
      </c>
      <c r="K25">
        <v>56</v>
      </c>
      <c r="L25" s="1">
        <v>12</v>
      </c>
      <c r="O25" t="s">
        <v>22</v>
      </c>
      <c r="P25" s="51">
        <f>AVERAGE(D58:D61,D65:D68,D71:D75,D78:D82,D85:D87)</f>
        <v>118.38095238095238</v>
      </c>
      <c r="Q25" s="51">
        <f t="shared" si="11"/>
        <v>29.595238095238095</v>
      </c>
    </row>
    <row r="26" spans="1:17" x14ac:dyDescent="0.25">
      <c r="A26" s="17">
        <v>44316</v>
      </c>
      <c r="B26" s="5">
        <v>2713</v>
      </c>
      <c r="C26" s="7">
        <f t="shared" si="0"/>
        <v>12.797169811320755</v>
      </c>
      <c r="D26" s="27">
        <f t="shared" si="4"/>
        <v>212</v>
      </c>
      <c r="E26" s="29">
        <f>D26/600</f>
        <v>0.35333333333333333</v>
      </c>
      <c r="F26" s="29">
        <f>D26/240</f>
        <v>0.8833333333333333</v>
      </c>
      <c r="G26" s="24">
        <f t="shared" si="3"/>
        <v>53</v>
      </c>
      <c r="H26" s="1">
        <v>0</v>
      </c>
      <c r="I26">
        <v>164</v>
      </c>
      <c r="J26">
        <v>0</v>
      </c>
      <c r="K26">
        <v>43</v>
      </c>
      <c r="L26" s="1">
        <v>5</v>
      </c>
      <c r="M26" s="33"/>
    </row>
    <row r="27" spans="1:17" s="4" customFormat="1" x14ac:dyDescent="0.25">
      <c r="A27" s="18">
        <v>44317</v>
      </c>
      <c r="B27" s="15">
        <v>0</v>
      </c>
      <c r="C27" s="9">
        <f t="shared" si="0"/>
        <v>0</v>
      </c>
      <c r="D27" s="25">
        <f t="shared" si="4"/>
        <v>0</v>
      </c>
      <c r="E27" s="30"/>
      <c r="F27" s="30"/>
      <c r="G27" s="26">
        <f t="shared" si="3"/>
        <v>0</v>
      </c>
      <c r="H27" s="20">
        <v>0</v>
      </c>
      <c r="I27" s="4">
        <v>0</v>
      </c>
      <c r="J27" s="4">
        <v>0</v>
      </c>
      <c r="K27" s="4">
        <v>0</v>
      </c>
      <c r="L27" s="12">
        <v>0</v>
      </c>
      <c r="M27" s="32"/>
    </row>
    <row r="28" spans="1:17" s="4" customFormat="1" x14ac:dyDescent="0.25">
      <c r="A28" s="18">
        <v>44318</v>
      </c>
      <c r="B28" s="15">
        <v>0</v>
      </c>
      <c r="C28" s="9">
        <f t="shared" si="0"/>
        <v>0</v>
      </c>
      <c r="D28" s="25">
        <f t="shared" si="4"/>
        <v>0</v>
      </c>
      <c r="E28" s="30"/>
      <c r="F28" s="30"/>
      <c r="G28" s="26">
        <f t="shared" si="3"/>
        <v>0</v>
      </c>
      <c r="H28" s="20">
        <v>0</v>
      </c>
      <c r="I28" s="4">
        <v>0</v>
      </c>
      <c r="J28" s="4">
        <v>0</v>
      </c>
      <c r="K28" s="4">
        <v>0</v>
      </c>
      <c r="L28" s="12">
        <v>0</v>
      </c>
      <c r="M28" s="11"/>
    </row>
    <row r="29" spans="1:17" x14ac:dyDescent="0.25">
      <c r="A29" s="17">
        <v>44319</v>
      </c>
      <c r="B29" s="5">
        <v>1578</v>
      </c>
      <c r="C29" s="7">
        <f t="shared" si="0"/>
        <v>11.688888888888888</v>
      </c>
      <c r="D29" s="27">
        <f t="shared" si="4"/>
        <v>135</v>
      </c>
      <c r="E29" s="29">
        <f>D29/600</f>
        <v>0.22500000000000001</v>
      </c>
      <c r="F29" s="29">
        <f>D29/240</f>
        <v>0.5625</v>
      </c>
      <c r="G29" s="24">
        <f t="shared" si="3"/>
        <v>33.75</v>
      </c>
      <c r="H29" s="1">
        <v>0</v>
      </c>
      <c r="I29">
        <v>132</v>
      </c>
      <c r="J29">
        <v>1</v>
      </c>
      <c r="K29">
        <v>2</v>
      </c>
      <c r="L29" s="34">
        <v>0</v>
      </c>
    </row>
    <row r="30" spans="1:17" x14ac:dyDescent="0.25">
      <c r="A30" s="17">
        <v>44320</v>
      </c>
      <c r="B30" s="5">
        <v>1063</v>
      </c>
      <c r="C30" s="7">
        <f t="shared" si="0"/>
        <v>11.943820224719101</v>
      </c>
      <c r="D30" s="27">
        <f t="shared" si="4"/>
        <v>89</v>
      </c>
      <c r="E30" s="29">
        <f t="shared" ref="E30:E32" si="12">D30/600</f>
        <v>0.14833333333333334</v>
      </c>
      <c r="F30" s="29">
        <f t="shared" ref="F30:F32" si="13">D30/240</f>
        <v>0.37083333333333335</v>
      </c>
      <c r="G30" s="24">
        <f t="shared" si="3"/>
        <v>22.25</v>
      </c>
      <c r="H30" s="1">
        <v>0</v>
      </c>
      <c r="I30">
        <v>86</v>
      </c>
      <c r="J30">
        <v>0</v>
      </c>
      <c r="K30">
        <v>1</v>
      </c>
      <c r="L30" s="34">
        <v>2</v>
      </c>
    </row>
    <row r="31" spans="1:17" x14ac:dyDescent="0.25">
      <c r="A31" s="17">
        <v>44321</v>
      </c>
      <c r="B31" s="5">
        <v>1305</v>
      </c>
      <c r="C31" s="7">
        <f t="shared" si="0"/>
        <v>10.785123966942148</v>
      </c>
      <c r="D31" s="27">
        <f t="shared" si="4"/>
        <v>121</v>
      </c>
      <c r="E31" s="29">
        <f t="shared" si="12"/>
        <v>0.20166666666666666</v>
      </c>
      <c r="F31" s="29">
        <f t="shared" si="13"/>
        <v>0.50416666666666665</v>
      </c>
      <c r="G31" s="24">
        <f t="shared" si="3"/>
        <v>30.25</v>
      </c>
      <c r="H31" s="1">
        <v>0</v>
      </c>
      <c r="I31">
        <v>106</v>
      </c>
      <c r="J31">
        <v>8</v>
      </c>
      <c r="K31">
        <v>5</v>
      </c>
      <c r="L31" s="34">
        <v>2</v>
      </c>
    </row>
    <row r="32" spans="1:17" x14ac:dyDescent="0.25">
      <c r="A32" s="17">
        <v>44322</v>
      </c>
      <c r="B32" s="5">
        <v>1095</v>
      </c>
      <c r="C32" s="7">
        <f t="shared" si="0"/>
        <v>10.735294117647058</v>
      </c>
      <c r="D32" s="27">
        <f t="shared" si="4"/>
        <v>102</v>
      </c>
      <c r="E32" s="29">
        <f t="shared" si="12"/>
        <v>0.17</v>
      </c>
      <c r="F32" s="29">
        <f t="shared" si="13"/>
        <v>0.42499999999999999</v>
      </c>
      <c r="G32" s="24">
        <f t="shared" si="3"/>
        <v>25.5</v>
      </c>
      <c r="H32" s="1">
        <v>0</v>
      </c>
      <c r="I32">
        <v>92</v>
      </c>
      <c r="J32">
        <v>5</v>
      </c>
      <c r="K32">
        <v>4</v>
      </c>
      <c r="L32" s="34">
        <v>1</v>
      </c>
    </row>
    <row r="33" spans="1:13" x14ac:dyDescent="0.25">
      <c r="A33" s="17">
        <v>44323</v>
      </c>
      <c r="B33" s="5">
        <v>1636</v>
      </c>
      <c r="C33" s="7">
        <f t="shared" si="0"/>
        <v>11.282758620689656</v>
      </c>
      <c r="D33" s="27">
        <f t="shared" si="4"/>
        <v>145</v>
      </c>
      <c r="E33" s="29">
        <f>D33/600</f>
        <v>0.24166666666666667</v>
      </c>
      <c r="F33" s="29">
        <f>D33/240</f>
        <v>0.60416666666666663</v>
      </c>
      <c r="G33" s="24">
        <f t="shared" si="3"/>
        <v>36.25</v>
      </c>
      <c r="H33" s="1">
        <v>0</v>
      </c>
      <c r="I33">
        <v>128</v>
      </c>
      <c r="J33">
        <v>10</v>
      </c>
      <c r="K33">
        <v>6</v>
      </c>
      <c r="L33" s="34">
        <v>1</v>
      </c>
      <c r="M33" s="33"/>
    </row>
    <row r="34" spans="1:13" s="4" customFormat="1" x14ac:dyDescent="0.25">
      <c r="A34" s="18">
        <v>44324</v>
      </c>
      <c r="B34" s="15">
        <v>1966</v>
      </c>
      <c r="C34" s="8">
        <f t="shared" si="0"/>
        <v>7.9595141700404861</v>
      </c>
      <c r="D34" s="25">
        <f t="shared" si="4"/>
        <v>247</v>
      </c>
      <c r="E34" s="30"/>
      <c r="F34" s="30"/>
      <c r="G34" s="26">
        <f t="shared" si="3"/>
        <v>61.75</v>
      </c>
      <c r="H34" s="20">
        <v>0</v>
      </c>
      <c r="I34" s="4">
        <v>142</v>
      </c>
      <c r="J34" s="4">
        <v>80</v>
      </c>
      <c r="K34" s="4">
        <v>22</v>
      </c>
      <c r="L34" s="12">
        <v>3</v>
      </c>
      <c r="M34" s="32"/>
    </row>
    <row r="35" spans="1:13" s="4" customFormat="1" x14ac:dyDescent="0.25">
      <c r="A35" s="18">
        <v>44325</v>
      </c>
      <c r="B35" s="15">
        <v>0</v>
      </c>
      <c r="C35" s="9">
        <f t="shared" si="0"/>
        <v>0</v>
      </c>
      <c r="D35" s="25">
        <f t="shared" si="4"/>
        <v>0</v>
      </c>
      <c r="E35" s="30"/>
      <c r="F35" s="30"/>
      <c r="G35" s="26">
        <f t="shared" si="3"/>
        <v>0</v>
      </c>
      <c r="H35" s="20">
        <v>0</v>
      </c>
      <c r="I35" s="4">
        <v>0</v>
      </c>
      <c r="J35" s="4">
        <v>0</v>
      </c>
      <c r="K35" s="4">
        <v>0</v>
      </c>
      <c r="L35" s="12">
        <v>0</v>
      </c>
      <c r="M35" s="11"/>
    </row>
    <row r="36" spans="1:13" x14ac:dyDescent="0.25">
      <c r="A36" s="17">
        <v>44326</v>
      </c>
      <c r="B36" s="5">
        <v>1464</v>
      </c>
      <c r="C36" s="7">
        <f t="shared" si="0"/>
        <v>10.844444444444445</v>
      </c>
      <c r="D36" s="27">
        <f t="shared" si="4"/>
        <v>135</v>
      </c>
      <c r="E36" s="29">
        <f>D36/600</f>
        <v>0.22500000000000001</v>
      </c>
      <c r="F36" s="29">
        <f>D36/240</f>
        <v>0.5625</v>
      </c>
      <c r="G36" s="24">
        <f t="shared" si="3"/>
        <v>33.75</v>
      </c>
      <c r="H36" s="1">
        <v>0</v>
      </c>
      <c r="I36">
        <v>114</v>
      </c>
      <c r="J36">
        <v>3</v>
      </c>
      <c r="K36">
        <v>18</v>
      </c>
      <c r="L36" s="34">
        <v>0</v>
      </c>
    </row>
    <row r="37" spans="1:13" x14ac:dyDescent="0.25">
      <c r="A37" s="17">
        <v>44327</v>
      </c>
      <c r="B37" s="5">
        <v>1563</v>
      </c>
      <c r="C37" s="7">
        <f t="shared" si="0"/>
        <v>11.085106382978724</v>
      </c>
      <c r="D37" s="27">
        <f t="shared" si="4"/>
        <v>141</v>
      </c>
      <c r="E37" s="29">
        <f t="shared" ref="E37:E39" si="14">D37/600</f>
        <v>0.23499999999999999</v>
      </c>
      <c r="F37" s="29">
        <f t="shared" ref="F37:F39" si="15">D37/240</f>
        <v>0.58750000000000002</v>
      </c>
      <c r="G37" s="24">
        <f t="shared" si="3"/>
        <v>35.25</v>
      </c>
      <c r="H37" s="1">
        <v>0</v>
      </c>
      <c r="I37">
        <v>120</v>
      </c>
      <c r="J37">
        <v>5</v>
      </c>
      <c r="K37">
        <v>16</v>
      </c>
      <c r="L37" s="34">
        <v>0</v>
      </c>
    </row>
    <row r="38" spans="1:13" x14ac:dyDescent="0.25">
      <c r="A38" s="17">
        <v>44328</v>
      </c>
      <c r="B38" s="5">
        <v>1449</v>
      </c>
      <c r="C38" s="7">
        <f t="shared" si="0"/>
        <v>11.3203125</v>
      </c>
      <c r="D38" s="27">
        <f t="shared" si="4"/>
        <v>128</v>
      </c>
      <c r="E38" s="29">
        <f t="shared" si="14"/>
        <v>0.21333333333333335</v>
      </c>
      <c r="F38" s="29">
        <f t="shared" si="15"/>
        <v>0.53333333333333333</v>
      </c>
      <c r="G38" s="24">
        <f t="shared" si="3"/>
        <v>32</v>
      </c>
      <c r="H38" s="1">
        <v>0</v>
      </c>
      <c r="I38">
        <v>120</v>
      </c>
      <c r="J38">
        <v>1</v>
      </c>
      <c r="K38">
        <v>7</v>
      </c>
      <c r="L38" s="34">
        <v>0</v>
      </c>
    </row>
    <row r="39" spans="1:13" x14ac:dyDescent="0.25">
      <c r="A39" s="17">
        <v>44329</v>
      </c>
      <c r="B39" s="5">
        <v>1265</v>
      </c>
      <c r="C39" s="7">
        <f t="shared" si="0"/>
        <v>11.294642857142858</v>
      </c>
      <c r="D39" s="27">
        <f t="shared" si="4"/>
        <v>112</v>
      </c>
      <c r="E39" s="29">
        <f t="shared" si="14"/>
        <v>0.18666666666666668</v>
      </c>
      <c r="F39" s="29">
        <f t="shared" si="15"/>
        <v>0.46666666666666667</v>
      </c>
      <c r="G39" s="24">
        <f t="shared" si="3"/>
        <v>28</v>
      </c>
      <c r="H39" s="1">
        <v>0</v>
      </c>
      <c r="I39">
        <v>105</v>
      </c>
      <c r="J39">
        <v>5</v>
      </c>
      <c r="K39">
        <v>2</v>
      </c>
      <c r="L39" s="34">
        <v>0</v>
      </c>
    </row>
    <row r="40" spans="1:13" x14ac:dyDescent="0.25">
      <c r="A40" s="17">
        <v>44330</v>
      </c>
      <c r="B40" s="5">
        <v>1524</v>
      </c>
      <c r="C40" s="7">
        <f t="shared" si="0"/>
        <v>11.28888888888889</v>
      </c>
      <c r="D40" s="27">
        <f t="shared" si="4"/>
        <v>135</v>
      </c>
      <c r="E40" s="29">
        <f>D40/600</f>
        <v>0.22500000000000001</v>
      </c>
      <c r="F40" s="29">
        <f>D40/240</f>
        <v>0.5625</v>
      </c>
      <c r="G40" s="24">
        <f t="shared" si="3"/>
        <v>33.75</v>
      </c>
      <c r="H40" s="1">
        <v>0</v>
      </c>
      <c r="I40">
        <v>116</v>
      </c>
      <c r="J40">
        <v>10</v>
      </c>
      <c r="K40">
        <v>9</v>
      </c>
      <c r="L40" s="34">
        <v>0</v>
      </c>
      <c r="M40" s="33"/>
    </row>
    <row r="41" spans="1:13" s="4" customFormat="1" x14ac:dyDescent="0.25">
      <c r="A41" s="18">
        <v>44331</v>
      </c>
      <c r="B41" s="15">
        <v>0</v>
      </c>
      <c r="C41" s="9">
        <f t="shared" si="0"/>
        <v>0</v>
      </c>
      <c r="D41" s="25">
        <f t="shared" si="4"/>
        <v>0</v>
      </c>
      <c r="E41" s="30"/>
      <c r="F41" s="30"/>
      <c r="G41" s="26">
        <f t="shared" si="3"/>
        <v>0</v>
      </c>
      <c r="H41" s="20">
        <v>0</v>
      </c>
      <c r="I41" s="4">
        <v>0</v>
      </c>
      <c r="J41" s="4">
        <v>0</v>
      </c>
      <c r="K41" s="4">
        <v>0</v>
      </c>
      <c r="L41" s="12">
        <v>0</v>
      </c>
      <c r="M41" s="32"/>
    </row>
    <row r="42" spans="1:13" s="4" customFormat="1" x14ac:dyDescent="0.25">
      <c r="A42" s="18">
        <v>44332</v>
      </c>
      <c r="B42" s="15">
        <v>0</v>
      </c>
      <c r="C42" s="9">
        <f t="shared" si="0"/>
        <v>0</v>
      </c>
      <c r="D42" s="25">
        <f t="shared" si="4"/>
        <v>0</v>
      </c>
      <c r="E42" s="30"/>
      <c r="F42" s="30"/>
      <c r="G42" s="26">
        <f t="shared" si="3"/>
        <v>0</v>
      </c>
      <c r="H42" s="20">
        <v>0</v>
      </c>
      <c r="I42" s="4">
        <v>0</v>
      </c>
      <c r="J42" s="4">
        <v>0</v>
      </c>
      <c r="K42" s="4">
        <v>0</v>
      </c>
      <c r="L42" s="12">
        <v>0</v>
      </c>
      <c r="M42" s="11"/>
    </row>
    <row r="43" spans="1:13" x14ac:dyDescent="0.25">
      <c r="A43" s="17">
        <v>44333</v>
      </c>
      <c r="B43" s="5">
        <v>1530</v>
      </c>
      <c r="C43" s="7">
        <f t="shared" si="0"/>
        <v>12.142857142857142</v>
      </c>
      <c r="D43" s="27">
        <f t="shared" si="4"/>
        <v>126</v>
      </c>
      <c r="E43" s="29">
        <f>D43/600</f>
        <v>0.21</v>
      </c>
      <c r="F43" s="29">
        <f>D43/240</f>
        <v>0.52500000000000002</v>
      </c>
      <c r="G43" s="24">
        <f t="shared" si="3"/>
        <v>31.5</v>
      </c>
      <c r="H43" s="1">
        <v>0</v>
      </c>
      <c r="I43">
        <v>119</v>
      </c>
      <c r="J43">
        <v>3</v>
      </c>
      <c r="K43">
        <v>3</v>
      </c>
      <c r="L43" s="34">
        <v>1</v>
      </c>
    </row>
    <row r="44" spans="1:13" x14ac:dyDescent="0.25">
      <c r="A44" s="17">
        <v>44334</v>
      </c>
      <c r="B44" s="5">
        <v>1409</v>
      </c>
      <c r="C44" s="7">
        <f t="shared" si="0"/>
        <v>11.182539682539682</v>
      </c>
      <c r="D44" s="27">
        <f t="shared" si="4"/>
        <v>126</v>
      </c>
      <c r="E44" s="29">
        <f t="shared" ref="E44:E46" si="16">D44/600</f>
        <v>0.21</v>
      </c>
      <c r="F44" s="29">
        <f t="shared" ref="F44:F46" si="17">D44/240</f>
        <v>0.52500000000000002</v>
      </c>
      <c r="G44" s="24">
        <f t="shared" si="3"/>
        <v>31.5</v>
      </c>
      <c r="H44" s="1">
        <v>0</v>
      </c>
      <c r="I44">
        <v>119</v>
      </c>
      <c r="J44">
        <v>1</v>
      </c>
      <c r="K44">
        <v>4</v>
      </c>
      <c r="L44" s="34">
        <v>2</v>
      </c>
    </row>
    <row r="45" spans="1:13" x14ac:dyDescent="0.25">
      <c r="A45" s="17">
        <v>44335</v>
      </c>
      <c r="B45" s="5">
        <v>1537</v>
      </c>
      <c r="C45" s="7">
        <f t="shared" si="0"/>
        <v>11.218978102189782</v>
      </c>
      <c r="D45" s="27">
        <f t="shared" si="4"/>
        <v>137</v>
      </c>
      <c r="E45" s="29">
        <f t="shared" si="16"/>
        <v>0.22833333333333333</v>
      </c>
      <c r="F45" s="29">
        <f t="shared" si="17"/>
        <v>0.5708333333333333</v>
      </c>
      <c r="G45" s="24">
        <f t="shared" si="3"/>
        <v>34.25</v>
      </c>
      <c r="H45" s="1">
        <v>0</v>
      </c>
      <c r="I45">
        <v>114</v>
      </c>
      <c r="J45">
        <v>6</v>
      </c>
      <c r="K45">
        <v>17</v>
      </c>
      <c r="L45" s="34">
        <v>0</v>
      </c>
    </row>
    <row r="46" spans="1:13" x14ac:dyDescent="0.25">
      <c r="A46" s="17">
        <v>44336</v>
      </c>
      <c r="B46" s="5">
        <v>3095</v>
      </c>
      <c r="C46" s="7">
        <f t="shared" si="0"/>
        <v>12.281746031746032</v>
      </c>
      <c r="D46" s="27">
        <f t="shared" si="4"/>
        <v>252</v>
      </c>
      <c r="E46" s="29">
        <f t="shared" si="16"/>
        <v>0.42</v>
      </c>
      <c r="F46" s="29">
        <f t="shared" si="17"/>
        <v>1.05</v>
      </c>
      <c r="G46" s="24">
        <f t="shared" si="3"/>
        <v>63</v>
      </c>
      <c r="H46" s="1">
        <v>0</v>
      </c>
      <c r="I46">
        <v>244</v>
      </c>
      <c r="J46">
        <v>5</v>
      </c>
      <c r="K46">
        <v>3</v>
      </c>
      <c r="L46" s="34">
        <v>0</v>
      </c>
    </row>
    <row r="47" spans="1:13" x14ac:dyDescent="0.25">
      <c r="A47" s="17">
        <v>44337</v>
      </c>
      <c r="B47" s="5">
        <v>1486</v>
      </c>
      <c r="C47" s="7">
        <f t="shared" si="0"/>
        <v>12.487394957983193</v>
      </c>
      <c r="D47" s="27">
        <f t="shared" si="4"/>
        <v>119</v>
      </c>
      <c r="E47" s="29">
        <f>D47/600</f>
        <v>0.19833333333333333</v>
      </c>
      <c r="F47" s="29">
        <f>D47/240</f>
        <v>0.49583333333333335</v>
      </c>
      <c r="G47" s="24">
        <f t="shared" si="3"/>
        <v>29.75</v>
      </c>
      <c r="H47" s="1">
        <v>0</v>
      </c>
      <c r="I47">
        <v>108</v>
      </c>
      <c r="J47">
        <v>0</v>
      </c>
      <c r="K47">
        <v>10</v>
      </c>
      <c r="L47" s="34">
        <v>1</v>
      </c>
      <c r="M47" s="33"/>
    </row>
    <row r="48" spans="1:13" s="4" customFormat="1" x14ac:dyDescent="0.25">
      <c r="A48" s="18">
        <v>44338</v>
      </c>
      <c r="B48" s="15">
        <v>1981</v>
      </c>
      <c r="C48" s="8">
        <f t="shared" si="0"/>
        <v>6.3903225806451616</v>
      </c>
      <c r="D48" s="25">
        <f t="shared" si="4"/>
        <v>310</v>
      </c>
      <c r="E48" s="30"/>
      <c r="F48" s="30"/>
      <c r="G48" s="26">
        <f t="shared" si="3"/>
        <v>77.5</v>
      </c>
      <c r="H48" s="20">
        <v>0</v>
      </c>
      <c r="I48" s="4">
        <v>129</v>
      </c>
      <c r="J48" s="4">
        <v>147</v>
      </c>
      <c r="K48" s="4">
        <v>33</v>
      </c>
      <c r="L48" s="12">
        <v>1</v>
      </c>
      <c r="M48" s="32"/>
    </row>
    <row r="49" spans="1:13" s="4" customFormat="1" x14ac:dyDescent="0.25">
      <c r="A49" s="18">
        <v>44339</v>
      </c>
      <c r="B49" s="15">
        <v>0</v>
      </c>
      <c r="C49" s="9">
        <f t="shared" si="0"/>
        <v>0</v>
      </c>
      <c r="D49" s="25">
        <f t="shared" si="4"/>
        <v>0</v>
      </c>
      <c r="E49" s="30"/>
      <c r="F49" s="30"/>
      <c r="G49" s="26">
        <f t="shared" si="3"/>
        <v>0</v>
      </c>
      <c r="H49" s="20">
        <v>0</v>
      </c>
      <c r="I49" s="4">
        <v>0</v>
      </c>
      <c r="J49" s="4">
        <v>0</v>
      </c>
      <c r="K49" s="4">
        <v>0</v>
      </c>
      <c r="L49" s="12">
        <v>0</v>
      </c>
      <c r="M49" s="11"/>
    </row>
    <row r="50" spans="1:13" x14ac:dyDescent="0.25">
      <c r="A50" s="17">
        <v>44340</v>
      </c>
      <c r="B50" s="5">
        <v>1570</v>
      </c>
      <c r="C50" s="7">
        <f t="shared" si="0"/>
        <v>12.076923076923077</v>
      </c>
      <c r="D50" s="27">
        <f t="shared" si="4"/>
        <v>130</v>
      </c>
      <c r="E50" s="29">
        <f>D50/600</f>
        <v>0.21666666666666667</v>
      </c>
      <c r="F50" s="29">
        <f>D50/240</f>
        <v>0.54166666666666663</v>
      </c>
      <c r="G50" s="24">
        <f t="shared" si="3"/>
        <v>32.5</v>
      </c>
      <c r="H50" s="1">
        <v>0</v>
      </c>
      <c r="I50">
        <v>126</v>
      </c>
      <c r="J50">
        <v>2</v>
      </c>
      <c r="K50">
        <v>2</v>
      </c>
      <c r="L50" s="34">
        <v>0</v>
      </c>
    </row>
    <row r="51" spans="1:13" x14ac:dyDescent="0.25">
      <c r="A51" s="17">
        <v>44341</v>
      </c>
      <c r="B51" s="5">
        <v>1351</v>
      </c>
      <c r="C51" s="7">
        <f t="shared" si="0"/>
        <v>11.547008547008547</v>
      </c>
      <c r="D51" s="27">
        <f t="shared" si="4"/>
        <v>117</v>
      </c>
      <c r="E51" s="29">
        <f t="shared" ref="E51:E53" si="18">D51/600</f>
        <v>0.19500000000000001</v>
      </c>
      <c r="F51" s="29">
        <f t="shared" ref="F51:F53" si="19">D51/240</f>
        <v>0.48749999999999999</v>
      </c>
      <c r="G51" s="24">
        <f t="shared" si="3"/>
        <v>29.25</v>
      </c>
      <c r="H51" s="1">
        <v>0</v>
      </c>
      <c r="I51">
        <v>111</v>
      </c>
      <c r="J51">
        <v>1</v>
      </c>
      <c r="K51">
        <v>4</v>
      </c>
      <c r="L51" s="34">
        <v>1</v>
      </c>
    </row>
    <row r="52" spans="1:13" x14ac:dyDescent="0.25">
      <c r="A52" s="17">
        <v>44342</v>
      </c>
      <c r="B52" s="5">
        <v>943</v>
      </c>
      <c r="C52" s="7">
        <f t="shared" si="0"/>
        <v>11.226190476190476</v>
      </c>
      <c r="D52" s="27">
        <f t="shared" si="4"/>
        <v>84</v>
      </c>
      <c r="E52" s="29">
        <f t="shared" si="18"/>
        <v>0.14000000000000001</v>
      </c>
      <c r="F52" s="29">
        <f t="shared" si="19"/>
        <v>0.35</v>
      </c>
      <c r="G52" s="24">
        <f t="shared" si="3"/>
        <v>21</v>
      </c>
      <c r="H52" s="1">
        <v>0</v>
      </c>
      <c r="I52">
        <v>79</v>
      </c>
      <c r="J52">
        <v>0</v>
      </c>
      <c r="K52">
        <v>5</v>
      </c>
      <c r="L52" s="34">
        <v>0</v>
      </c>
    </row>
    <row r="53" spans="1:13" x14ac:dyDescent="0.25">
      <c r="A53" s="17">
        <v>44343</v>
      </c>
      <c r="B53" s="5">
        <v>1340</v>
      </c>
      <c r="C53" s="7">
        <f t="shared" si="0"/>
        <v>11.452991452991453</v>
      </c>
      <c r="D53" s="27">
        <f t="shared" si="4"/>
        <v>117</v>
      </c>
      <c r="E53" s="29">
        <f t="shared" si="18"/>
        <v>0.19500000000000001</v>
      </c>
      <c r="F53" s="29">
        <f t="shared" si="19"/>
        <v>0.48749999999999999</v>
      </c>
      <c r="G53" s="24">
        <f t="shared" si="3"/>
        <v>29.25</v>
      </c>
      <c r="H53" s="1">
        <v>0</v>
      </c>
      <c r="I53">
        <v>113</v>
      </c>
      <c r="J53">
        <v>1</v>
      </c>
      <c r="K53">
        <v>3</v>
      </c>
      <c r="L53" s="34">
        <v>0</v>
      </c>
    </row>
    <row r="54" spans="1:13" x14ac:dyDescent="0.25">
      <c r="A54" s="17">
        <v>44344</v>
      </c>
      <c r="B54" s="5">
        <v>1505</v>
      </c>
      <c r="C54" s="7">
        <f t="shared" si="0"/>
        <v>11.666666666666666</v>
      </c>
      <c r="D54" s="27">
        <f t="shared" si="4"/>
        <v>129</v>
      </c>
      <c r="E54" s="29">
        <f>D54/600</f>
        <v>0.215</v>
      </c>
      <c r="F54" s="29">
        <f>D54/240</f>
        <v>0.53749999999999998</v>
      </c>
      <c r="G54" s="24">
        <f t="shared" si="3"/>
        <v>32.25</v>
      </c>
      <c r="H54" s="1">
        <v>0</v>
      </c>
      <c r="I54">
        <v>105</v>
      </c>
      <c r="J54">
        <v>7</v>
      </c>
      <c r="K54">
        <v>16</v>
      </c>
      <c r="L54" s="34">
        <v>1</v>
      </c>
    </row>
    <row r="55" spans="1:13" s="4" customFormat="1" x14ac:dyDescent="0.25">
      <c r="A55" s="18">
        <v>44345</v>
      </c>
      <c r="B55" s="15">
        <v>0</v>
      </c>
      <c r="C55" s="8">
        <f t="shared" si="0"/>
        <v>0</v>
      </c>
      <c r="D55" s="25">
        <f t="shared" si="4"/>
        <v>0</v>
      </c>
      <c r="E55" s="30"/>
      <c r="F55" s="30"/>
      <c r="G55" s="26">
        <f t="shared" si="3"/>
        <v>0</v>
      </c>
      <c r="H55" s="20">
        <v>0</v>
      </c>
      <c r="I55" s="4">
        <v>0</v>
      </c>
      <c r="J55" s="4">
        <v>0</v>
      </c>
      <c r="K55" s="4">
        <v>0</v>
      </c>
      <c r="L55" s="12">
        <v>0</v>
      </c>
      <c r="M55" s="11"/>
    </row>
    <row r="56" spans="1:13" s="4" customFormat="1" x14ac:dyDescent="0.25">
      <c r="A56" s="18">
        <v>44346</v>
      </c>
      <c r="B56" s="15">
        <v>0</v>
      </c>
      <c r="C56" s="8">
        <f t="shared" si="0"/>
        <v>0</v>
      </c>
      <c r="D56" s="25">
        <f t="shared" si="4"/>
        <v>0</v>
      </c>
      <c r="E56" s="30"/>
      <c r="F56" s="30"/>
      <c r="G56" s="26">
        <f t="shared" si="3"/>
        <v>0</v>
      </c>
      <c r="H56" s="20">
        <v>0</v>
      </c>
      <c r="I56" s="4">
        <v>0</v>
      </c>
      <c r="J56" s="4">
        <v>0</v>
      </c>
      <c r="K56" s="4">
        <v>0</v>
      </c>
      <c r="L56" s="12">
        <v>0</v>
      </c>
      <c r="M56" s="13"/>
    </row>
    <row r="57" spans="1:13" x14ac:dyDescent="0.25">
      <c r="A57" s="17">
        <v>44347</v>
      </c>
      <c r="B57" s="5">
        <v>1119</v>
      </c>
      <c r="C57" s="7">
        <f t="shared" si="0"/>
        <v>11.19</v>
      </c>
      <c r="D57" s="27">
        <f t="shared" si="4"/>
        <v>100</v>
      </c>
      <c r="E57" s="29">
        <f>D57/600</f>
        <v>0.16666666666666666</v>
      </c>
      <c r="F57" s="29">
        <f>D57/240</f>
        <v>0.41666666666666669</v>
      </c>
      <c r="G57" s="24">
        <f t="shared" si="3"/>
        <v>25</v>
      </c>
      <c r="H57" s="1">
        <v>0</v>
      </c>
      <c r="I57">
        <v>94</v>
      </c>
      <c r="J57">
        <v>3</v>
      </c>
      <c r="K57">
        <v>3</v>
      </c>
      <c r="L57" s="34">
        <v>0</v>
      </c>
    </row>
    <row r="58" spans="1:13" x14ac:dyDescent="0.25">
      <c r="A58" s="17">
        <v>44348</v>
      </c>
      <c r="B58" s="5">
        <v>1134</v>
      </c>
      <c r="C58" s="7">
        <f t="shared" si="0"/>
        <v>11.34</v>
      </c>
      <c r="D58" s="45">
        <v>100</v>
      </c>
      <c r="E58" s="29">
        <f t="shared" ref="E58:E61" si="20">D58/600</f>
        <v>0.16666666666666666</v>
      </c>
      <c r="F58" s="29">
        <f t="shared" ref="F58:F60" si="21">D58/240</f>
        <v>0.41666666666666669</v>
      </c>
      <c r="G58" s="24">
        <f t="shared" si="3"/>
        <v>25</v>
      </c>
      <c r="H58" s="1">
        <v>0</v>
      </c>
      <c r="I58">
        <v>95</v>
      </c>
      <c r="J58">
        <v>2</v>
      </c>
      <c r="K58">
        <v>2</v>
      </c>
      <c r="L58" s="34">
        <v>1</v>
      </c>
    </row>
    <row r="59" spans="1:13" x14ac:dyDescent="0.25">
      <c r="A59" s="17">
        <v>44349</v>
      </c>
      <c r="B59" s="5">
        <v>1463</v>
      </c>
      <c r="C59" s="7">
        <f t="shared" si="0"/>
        <v>11.991803278688524</v>
      </c>
      <c r="D59" s="45">
        <v>122</v>
      </c>
      <c r="E59" s="29">
        <f t="shared" si="20"/>
        <v>0.20333333333333334</v>
      </c>
      <c r="F59" s="29">
        <f t="shared" si="21"/>
        <v>0.5083333333333333</v>
      </c>
      <c r="G59" s="24">
        <f t="shared" si="3"/>
        <v>30.5</v>
      </c>
      <c r="H59" s="1">
        <v>0</v>
      </c>
      <c r="I59">
        <v>117</v>
      </c>
      <c r="J59">
        <v>2</v>
      </c>
      <c r="K59">
        <v>2</v>
      </c>
      <c r="L59" s="34">
        <v>1</v>
      </c>
    </row>
    <row r="60" spans="1:13" x14ac:dyDescent="0.25">
      <c r="A60" s="17">
        <v>44350</v>
      </c>
      <c r="B60" s="5">
        <v>1477</v>
      </c>
      <c r="C60" s="7">
        <f t="shared" si="0"/>
        <v>11.5390625</v>
      </c>
      <c r="D60" s="45">
        <v>128</v>
      </c>
      <c r="E60" s="29">
        <f t="shared" si="20"/>
        <v>0.21333333333333335</v>
      </c>
      <c r="F60" s="29">
        <f t="shared" si="21"/>
        <v>0.53333333333333333</v>
      </c>
      <c r="G60" s="24">
        <f t="shared" si="3"/>
        <v>32</v>
      </c>
      <c r="H60" s="1">
        <v>0</v>
      </c>
      <c r="I60">
        <v>117</v>
      </c>
      <c r="J60">
        <v>2</v>
      </c>
      <c r="K60">
        <v>8</v>
      </c>
      <c r="L60" s="34">
        <v>1</v>
      </c>
    </row>
    <row r="61" spans="1:13" x14ac:dyDescent="0.25">
      <c r="A61" s="17">
        <v>44351</v>
      </c>
      <c r="B61" s="5">
        <v>1608</v>
      </c>
      <c r="C61" s="7">
        <f t="shared" si="0"/>
        <v>11.485714285714286</v>
      </c>
      <c r="D61" s="45">
        <v>140</v>
      </c>
      <c r="E61" s="29">
        <f t="shared" si="20"/>
        <v>0.23333333333333334</v>
      </c>
      <c r="F61" s="29">
        <f>D61/240</f>
        <v>0.58333333333333337</v>
      </c>
      <c r="G61" s="24">
        <f t="shared" si="3"/>
        <v>35</v>
      </c>
      <c r="H61" s="1">
        <v>0</v>
      </c>
      <c r="I61">
        <v>106</v>
      </c>
      <c r="J61">
        <v>3</v>
      </c>
      <c r="K61">
        <v>30</v>
      </c>
      <c r="L61" s="34">
        <v>1</v>
      </c>
    </row>
    <row r="62" spans="1:13" s="4" customFormat="1" x14ac:dyDescent="0.25">
      <c r="A62" s="18">
        <v>44352</v>
      </c>
      <c r="B62" s="15">
        <v>0</v>
      </c>
      <c r="C62" s="9"/>
      <c r="D62" s="46">
        <v>0</v>
      </c>
      <c r="E62" s="30"/>
      <c r="F62" s="30"/>
      <c r="G62" s="26"/>
      <c r="H62" s="20">
        <v>0</v>
      </c>
      <c r="I62" s="4">
        <v>0</v>
      </c>
      <c r="J62" s="4">
        <v>0</v>
      </c>
      <c r="K62" s="4">
        <v>0</v>
      </c>
      <c r="L62" s="12">
        <v>0</v>
      </c>
      <c r="M62" s="11"/>
    </row>
    <row r="63" spans="1:13" s="4" customFormat="1" x14ac:dyDescent="0.25">
      <c r="A63" s="18">
        <v>44353</v>
      </c>
      <c r="B63" s="15">
        <v>0</v>
      </c>
      <c r="C63" s="9"/>
      <c r="D63" s="46">
        <v>0</v>
      </c>
      <c r="E63" s="30"/>
      <c r="F63" s="30"/>
      <c r="G63" s="26"/>
      <c r="H63" s="20">
        <v>0</v>
      </c>
      <c r="I63" s="4">
        <v>0</v>
      </c>
      <c r="J63" s="4">
        <v>0</v>
      </c>
      <c r="K63" s="4">
        <v>0</v>
      </c>
      <c r="L63" s="12">
        <v>0</v>
      </c>
      <c r="M63" s="13"/>
    </row>
    <row r="64" spans="1:13" x14ac:dyDescent="0.25">
      <c r="A64" s="17">
        <v>44354</v>
      </c>
      <c r="B64" s="5">
        <v>0</v>
      </c>
      <c r="C64" s="7">
        <f t="shared" si="0"/>
        <v>0</v>
      </c>
      <c r="D64" s="45">
        <v>0</v>
      </c>
      <c r="E64" s="29">
        <f>D64/600</f>
        <v>0</v>
      </c>
      <c r="F64" s="29">
        <f>D64/240</f>
        <v>0</v>
      </c>
      <c r="G64" s="24">
        <f t="shared" ref="G64:G68" si="22">D64/4</f>
        <v>0</v>
      </c>
      <c r="H64" s="1">
        <v>0</v>
      </c>
      <c r="I64">
        <v>0</v>
      </c>
      <c r="J64">
        <v>0</v>
      </c>
      <c r="K64">
        <v>0</v>
      </c>
      <c r="L64" s="34">
        <v>0</v>
      </c>
    </row>
    <row r="65" spans="1:13" x14ac:dyDescent="0.25">
      <c r="A65" s="17">
        <v>44355</v>
      </c>
      <c r="B65" s="5">
        <v>1483</v>
      </c>
      <c r="C65" s="7">
        <f t="shared" si="0"/>
        <v>11.496124031007753</v>
      </c>
      <c r="D65" s="45">
        <v>129</v>
      </c>
      <c r="E65" s="29">
        <f t="shared" ref="E65:E68" si="23">D65/600</f>
        <v>0.215</v>
      </c>
      <c r="F65" s="29">
        <f t="shared" ref="F65:F67" si="24">D65/240</f>
        <v>0.53749999999999998</v>
      </c>
      <c r="G65" s="24">
        <f t="shared" si="22"/>
        <v>32.25</v>
      </c>
      <c r="H65" s="1">
        <v>0</v>
      </c>
      <c r="I65">
        <v>115</v>
      </c>
      <c r="J65">
        <v>5</v>
      </c>
      <c r="K65">
        <v>9</v>
      </c>
      <c r="L65" s="34">
        <v>0</v>
      </c>
    </row>
    <row r="66" spans="1:13" x14ac:dyDescent="0.25">
      <c r="A66" s="17">
        <v>44356</v>
      </c>
      <c r="B66" s="5">
        <v>1250</v>
      </c>
      <c r="C66" s="7">
        <f t="shared" si="0"/>
        <v>11.061946902654867</v>
      </c>
      <c r="D66" s="45">
        <v>113</v>
      </c>
      <c r="E66" s="29">
        <f t="shared" si="23"/>
        <v>0.18833333333333332</v>
      </c>
      <c r="F66" s="29">
        <f t="shared" si="24"/>
        <v>0.47083333333333333</v>
      </c>
      <c r="G66" s="24">
        <f t="shared" si="22"/>
        <v>28.25</v>
      </c>
      <c r="H66" s="1">
        <v>0</v>
      </c>
      <c r="I66">
        <v>102</v>
      </c>
      <c r="J66">
        <v>3</v>
      </c>
      <c r="K66">
        <v>7</v>
      </c>
      <c r="L66" s="34">
        <v>1</v>
      </c>
    </row>
    <row r="67" spans="1:13" x14ac:dyDescent="0.25">
      <c r="A67" s="17">
        <v>44357</v>
      </c>
      <c r="B67" s="5">
        <v>1074</v>
      </c>
      <c r="C67" s="7">
        <f t="shared" ref="C67:C68" si="25">IF(D67=0,0,B67/D67)</f>
        <v>11.425531914893616</v>
      </c>
      <c r="D67" s="45">
        <v>94</v>
      </c>
      <c r="E67" s="29">
        <f t="shared" si="23"/>
        <v>0.15666666666666668</v>
      </c>
      <c r="F67" s="29">
        <f t="shared" si="24"/>
        <v>0.39166666666666666</v>
      </c>
      <c r="G67" s="24">
        <f t="shared" si="22"/>
        <v>23.5</v>
      </c>
      <c r="H67" s="1">
        <v>0</v>
      </c>
      <c r="I67">
        <v>91</v>
      </c>
      <c r="J67">
        <v>1</v>
      </c>
      <c r="K67">
        <v>1</v>
      </c>
      <c r="L67" s="34">
        <v>0</v>
      </c>
    </row>
    <row r="68" spans="1:13" x14ac:dyDescent="0.25">
      <c r="A68" s="17">
        <v>44358</v>
      </c>
      <c r="B68" s="5">
        <v>1441</v>
      </c>
      <c r="C68" s="7">
        <f t="shared" si="25"/>
        <v>11.436507936507937</v>
      </c>
      <c r="D68" s="45">
        <v>126</v>
      </c>
      <c r="E68" s="29">
        <f t="shared" si="23"/>
        <v>0.21</v>
      </c>
      <c r="F68" s="29">
        <f>D68/240</f>
        <v>0.52500000000000002</v>
      </c>
      <c r="G68" s="24">
        <f t="shared" si="22"/>
        <v>31.5</v>
      </c>
      <c r="H68" s="1">
        <v>0</v>
      </c>
      <c r="I68">
        <v>102</v>
      </c>
      <c r="J68">
        <v>10</v>
      </c>
      <c r="K68">
        <v>12</v>
      </c>
      <c r="L68" s="34">
        <v>0</v>
      </c>
    </row>
    <row r="69" spans="1:13" s="4" customFormat="1" x14ac:dyDescent="0.25">
      <c r="A69" s="18">
        <v>44359</v>
      </c>
      <c r="B69" s="15">
        <v>0</v>
      </c>
      <c r="C69" s="9"/>
      <c r="D69" s="46">
        <v>0</v>
      </c>
      <c r="E69" s="30"/>
      <c r="F69" s="30"/>
      <c r="G69" s="26"/>
      <c r="H69" s="20">
        <v>0</v>
      </c>
      <c r="I69" s="4">
        <v>0</v>
      </c>
      <c r="J69" s="4">
        <v>0</v>
      </c>
      <c r="K69" s="4">
        <v>0</v>
      </c>
      <c r="L69" s="12">
        <v>0</v>
      </c>
      <c r="M69" s="11"/>
    </row>
    <row r="70" spans="1:13" s="4" customFormat="1" x14ac:dyDescent="0.25">
      <c r="A70" s="18">
        <v>44360</v>
      </c>
      <c r="B70" s="15">
        <v>0</v>
      </c>
      <c r="C70" s="9"/>
      <c r="D70" s="46">
        <v>0</v>
      </c>
      <c r="E70" s="30"/>
      <c r="F70" s="30"/>
      <c r="G70" s="26"/>
      <c r="H70" s="20">
        <v>0</v>
      </c>
      <c r="I70" s="4">
        <v>0</v>
      </c>
      <c r="J70" s="4">
        <v>0</v>
      </c>
      <c r="K70" s="4">
        <v>0</v>
      </c>
      <c r="L70" s="12">
        <v>0</v>
      </c>
      <c r="M70" s="13"/>
    </row>
    <row r="71" spans="1:13" x14ac:dyDescent="0.25">
      <c r="A71" s="17">
        <v>44361</v>
      </c>
      <c r="B71" s="5">
        <v>1769</v>
      </c>
      <c r="C71" s="7">
        <f t="shared" ref="C71:C75" si="26">IF(D71=0,0,B71/D71)</f>
        <v>11.19620253164557</v>
      </c>
      <c r="D71" s="45">
        <v>158</v>
      </c>
      <c r="E71" s="29">
        <f>D71/600</f>
        <v>0.26333333333333331</v>
      </c>
      <c r="F71" s="29">
        <f>D71/240</f>
        <v>0.65833333333333333</v>
      </c>
      <c r="G71" s="24">
        <f t="shared" ref="G71:G76" si="27">D71/4</f>
        <v>39.5</v>
      </c>
      <c r="H71" s="1">
        <v>0</v>
      </c>
      <c r="I71">
        <v>143</v>
      </c>
      <c r="J71">
        <v>4</v>
      </c>
      <c r="K71">
        <v>4</v>
      </c>
      <c r="L71" s="34">
        <v>7</v>
      </c>
    </row>
    <row r="72" spans="1:13" x14ac:dyDescent="0.25">
      <c r="A72" s="17">
        <v>44362</v>
      </c>
      <c r="B72" s="5">
        <v>1112</v>
      </c>
      <c r="C72" s="7">
        <f t="shared" si="26"/>
        <v>11.829787234042554</v>
      </c>
      <c r="D72" s="45">
        <v>94</v>
      </c>
      <c r="E72" s="29">
        <f t="shared" ref="E72:E76" si="28">D72/600</f>
        <v>0.15666666666666668</v>
      </c>
      <c r="F72" s="29">
        <f t="shared" ref="F72:F74" si="29">D72/240</f>
        <v>0.39166666666666666</v>
      </c>
      <c r="G72" s="24">
        <f t="shared" si="27"/>
        <v>23.5</v>
      </c>
      <c r="H72" s="1">
        <v>0</v>
      </c>
      <c r="I72">
        <v>89</v>
      </c>
      <c r="J72">
        <v>2</v>
      </c>
      <c r="K72">
        <v>1</v>
      </c>
      <c r="L72" s="34">
        <v>0</v>
      </c>
    </row>
    <row r="73" spans="1:13" x14ac:dyDescent="0.25">
      <c r="A73" s="17">
        <v>44363</v>
      </c>
      <c r="B73" s="5">
        <v>1150</v>
      </c>
      <c r="C73" s="7">
        <f t="shared" si="26"/>
        <v>11.16504854368932</v>
      </c>
      <c r="D73" s="45">
        <v>103</v>
      </c>
      <c r="E73" s="29">
        <f t="shared" si="28"/>
        <v>0.17166666666666666</v>
      </c>
      <c r="F73" s="29">
        <f t="shared" si="29"/>
        <v>0.42916666666666664</v>
      </c>
      <c r="G73" s="24">
        <f t="shared" si="27"/>
        <v>25.75</v>
      </c>
      <c r="H73" s="1">
        <v>0</v>
      </c>
      <c r="I73">
        <v>98</v>
      </c>
      <c r="J73">
        <v>2</v>
      </c>
      <c r="K73">
        <v>1</v>
      </c>
      <c r="L73" s="34">
        <v>1</v>
      </c>
    </row>
    <row r="74" spans="1:13" x14ac:dyDescent="0.25">
      <c r="A74" s="17">
        <v>44364</v>
      </c>
      <c r="B74" s="5">
        <v>1276</v>
      </c>
      <c r="C74" s="7">
        <f t="shared" si="26"/>
        <v>11.292035398230089</v>
      </c>
      <c r="D74" s="45">
        <v>113</v>
      </c>
      <c r="E74" s="29">
        <f t="shared" si="28"/>
        <v>0.18833333333333332</v>
      </c>
      <c r="F74" s="29">
        <f t="shared" si="29"/>
        <v>0.47083333333333333</v>
      </c>
      <c r="G74" s="24">
        <f t="shared" si="27"/>
        <v>28.25</v>
      </c>
      <c r="H74" s="1">
        <v>0</v>
      </c>
      <c r="I74">
        <v>104</v>
      </c>
      <c r="J74">
        <v>4</v>
      </c>
      <c r="K74">
        <v>4</v>
      </c>
      <c r="L74" s="34">
        <v>0</v>
      </c>
    </row>
    <row r="75" spans="1:13" x14ac:dyDescent="0.25">
      <c r="A75" s="17">
        <v>44365</v>
      </c>
      <c r="B75" s="5">
        <v>1433</v>
      </c>
      <c r="C75" s="7">
        <f t="shared" si="26"/>
        <v>10.459854014598541</v>
      </c>
      <c r="D75" s="45">
        <v>137</v>
      </c>
      <c r="E75" s="29">
        <f t="shared" si="28"/>
        <v>0.22833333333333333</v>
      </c>
      <c r="F75" s="29">
        <f>D75/240</f>
        <v>0.5708333333333333</v>
      </c>
      <c r="G75" s="24">
        <f t="shared" si="27"/>
        <v>34.25</v>
      </c>
      <c r="H75" s="1">
        <v>0</v>
      </c>
      <c r="I75">
        <v>97</v>
      </c>
      <c r="J75">
        <v>7</v>
      </c>
      <c r="K75">
        <v>29</v>
      </c>
      <c r="L75" s="34">
        <v>3</v>
      </c>
    </row>
    <row r="76" spans="1:13" s="4" customFormat="1" x14ac:dyDescent="0.25">
      <c r="A76" s="18">
        <v>44366</v>
      </c>
      <c r="B76" s="15">
        <v>1182</v>
      </c>
      <c r="C76" s="9"/>
      <c r="D76" s="46">
        <v>172</v>
      </c>
      <c r="E76" s="30">
        <f t="shared" si="28"/>
        <v>0.28666666666666668</v>
      </c>
      <c r="F76" s="30">
        <f>D76/240</f>
        <v>0.71666666666666667</v>
      </c>
      <c r="G76" s="26">
        <f t="shared" si="27"/>
        <v>43</v>
      </c>
      <c r="H76" s="20">
        <v>0</v>
      </c>
      <c r="I76" s="4">
        <v>80</v>
      </c>
      <c r="J76" s="4">
        <v>70</v>
      </c>
      <c r="K76" s="4">
        <v>18</v>
      </c>
      <c r="L76" s="12">
        <v>0</v>
      </c>
      <c r="M76" s="11"/>
    </row>
    <row r="77" spans="1:13" s="4" customFormat="1" x14ac:dyDescent="0.25">
      <c r="A77" s="18">
        <v>44367</v>
      </c>
      <c r="B77" s="15">
        <v>0</v>
      </c>
      <c r="C77" s="9"/>
      <c r="D77" s="46"/>
      <c r="E77" s="30"/>
      <c r="F77" s="30"/>
      <c r="G77" s="26"/>
      <c r="H77" s="20">
        <v>0</v>
      </c>
      <c r="I77" s="4">
        <v>0</v>
      </c>
      <c r="J77" s="4">
        <v>0</v>
      </c>
      <c r="K77" s="4">
        <v>0</v>
      </c>
      <c r="L77" s="12">
        <v>0</v>
      </c>
      <c r="M77" s="13"/>
    </row>
    <row r="78" spans="1:13" x14ac:dyDescent="0.25">
      <c r="A78" s="17">
        <v>44368</v>
      </c>
      <c r="B78" s="5">
        <v>1221</v>
      </c>
      <c r="C78" s="7">
        <f t="shared" ref="C78:C82" si="30">IF(D78=0,0,B78/D78)</f>
        <v>11.740384615384615</v>
      </c>
      <c r="D78" s="45">
        <v>104</v>
      </c>
      <c r="E78" s="29">
        <f>D78/600</f>
        <v>0.17333333333333334</v>
      </c>
      <c r="F78" s="29">
        <f>D78/240</f>
        <v>0.43333333333333335</v>
      </c>
      <c r="G78" s="24">
        <f t="shared" ref="G78:G85" si="31">D78/4</f>
        <v>26</v>
      </c>
      <c r="H78" s="1">
        <v>0</v>
      </c>
      <c r="I78">
        <v>96</v>
      </c>
      <c r="J78">
        <v>5</v>
      </c>
      <c r="K78">
        <v>2</v>
      </c>
      <c r="L78" s="34">
        <v>0</v>
      </c>
    </row>
    <row r="79" spans="1:13" x14ac:dyDescent="0.25">
      <c r="A79" s="17">
        <v>44369</v>
      </c>
      <c r="B79" s="5">
        <v>1354</v>
      </c>
      <c r="C79" s="7">
        <f t="shared" si="30"/>
        <v>10.02962962962963</v>
      </c>
      <c r="D79" s="45">
        <v>135</v>
      </c>
      <c r="E79" s="29">
        <f t="shared" ref="E79:E85" si="32">D79/600</f>
        <v>0.22500000000000001</v>
      </c>
      <c r="F79" s="29">
        <f t="shared" ref="F79:F81" si="33">D79/240</f>
        <v>0.5625</v>
      </c>
      <c r="G79" s="24">
        <f t="shared" si="31"/>
        <v>33.75</v>
      </c>
      <c r="H79" s="1">
        <v>0</v>
      </c>
      <c r="I79">
        <v>113</v>
      </c>
      <c r="J79">
        <v>5</v>
      </c>
      <c r="K79">
        <v>7</v>
      </c>
      <c r="L79" s="34">
        <v>10</v>
      </c>
    </row>
    <row r="80" spans="1:13" x14ac:dyDescent="0.25">
      <c r="A80" s="17">
        <v>44370</v>
      </c>
      <c r="B80" s="5">
        <v>1107</v>
      </c>
      <c r="C80" s="7">
        <f t="shared" si="30"/>
        <v>10.542857142857143</v>
      </c>
      <c r="D80" s="45">
        <v>105</v>
      </c>
      <c r="E80" s="29">
        <f t="shared" si="32"/>
        <v>0.17499999999999999</v>
      </c>
      <c r="F80" s="29">
        <f t="shared" si="33"/>
        <v>0.4375</v>
      </c>
      <c r="G80" s="24">
        <f t="shared" si="31"/>
        <v>26.25</v>
      </c>
      <c r="H80" s="1">
        <v>0</v>
      </c>
      <c r="I80">
        <v>94</v>
      </c>
      <c r="J80">
        <v>6</v>
      </c>
      <c r="K80">
        <v>5</v>
      </c>
      <c r="L80" s="34">
        <v>0</v>
      </c>
    </row>
    <row r="81" spans="1:13" x14ac:dyDescent="0.25">
      <c r="A81" s="17">
        <v>44371</v>
      </c>
      <c r="B81" s="5">
        <v>1102</v>
      </c>
      <c r="C81" s="7">
        <f t="shared" si="30"/>
        <v>11.360824742268042</v>
      </c>
      <c r="D81" s="45">
        <v>97</v>
      </c>
      <c r="E81" s="29">
        <f t="shared" si="32"/>
        <v>0.16166666666666665</v>
      </c>
      <c r="F81" s="29">
        <f t="shared" si="33"/>
        <v>0.40416666666666667</v>
      </c>
      <c r="G81" s="24">
        <f t="shared" si="31"/>
        <v>24.25</v>
      </c>
      <c r="H81" s="1">
        <v>0</v>
      </c>
      <c r="I81">
        <v>86</v>
      </c>
      <c r="J81">
        <v>5</v>
      </c>
      <c r="K81">
        <v>4</v>
      </c>
      <c r="L81" s="34">
        <v>4</v>
      </c>
    </row>
    <row r="82" spans="1:13" x14ac:dyDescent="0.25">
      <c r="A82" s="17">
        <v>44372</v>
      </c>
      <c r="B82" s="5">
        <v>1577</v>
      </c>
      <c r="C82" s="7">
        <f t="shared" si="30"/>
        <v>11.184397163120567</v>
      </c>
      <c r="D82" s="45">
        <v>141</v>
      </c>
      <c r="E82" s="29">
        <f t="shared" si="32"/>
        <v>0.23499999999999999</v>
      </c>
      <c r="F82" s="29">
        <f>D82/240</f>
        <v>0.58750000000000002</v>
      </c>
      <c r="G82" s="24">
        <f t="shared" si="31"/>
        <v>35.25</v>
      </c>
      <c r="H82" s="1">
        <v>0</v>
      </c>
      <c r="I82">
        <v>115</v>
      </c>
      <c r="J82">
        <v>13</v>
      </c>
      <c r="K82">
        <v>13</v>
      </c>
      <c r="L82" s="34">
        <v>0</v>
      </c>
    </row>
    <row r="83" spans="1:13" s="4" customFormat="1" x14ac:dyDescent="0.25">
      <c r="A83" s="18">
        <v>44373</v>
      </c>
      <c r="B83" s="15">
        <v>0</v>
      </c>
      <c r="C83" s="9"/>
      <c r="D83" s="25">
        <v>0</v>
      </c>
      <c r="E83" s="30">
        <f t="shared" si="32"/>
        <v>0</v>
      </c>
      <c r="F83" s="30">
        <f>D83/240</f>
        <v>0</v>
      </c>
      <c r="G83" s="26">
        <f t="shared" si="31"/>
        <v>0</v>
      </c>
      <c r="H83" s="20">
        <v>0</v>
      </c>
      <c r="I83" s="4">
        <v>0</v>
      </c>
      <c r="J83" s="4">
        <v>0</v>
      </c>
      <c r="K83" s="4">
        <v>0</v>
      </c>
      <c r="L83" s="12">
        <v>0</v>
      </c>
      <c r="M83" s="11"/>
    </row>
    <row r="84" spans="1:13" s="4" customFormat="1" x14ac:dyDescent="0.25">
      <c r="A84" s="18">
        <v>44374</v>
      </c>
      <c r="B84" s="15">
        <v>0</v>
      </c>
      <c r="C84" s="9"/>
      <c r="D84" s="25">
        <v>0</v>
      </c>
      <c r="E84" s="30">
        <f t="shared" si="32"/>
        <v>0</v>
      </c>
      <c r="F84" s="30">
        <f>D84/240</f>
        <v>0</v>
      </c>
      <c r="G84" s="26">
        <f t="shared" si="31"/>
        <v>0</v>
      </c>
      <c r="H84" s="20">
        <v>0</v>
      </c>
      <c r="I84" s="4">
        <v>0</v>
      </c>
      <c r="J84" s="4">
        <v>0</v>
      </c>
      <c r="K84" s="4">
        <v>0</v>
      </c>
      <c r="L84" s="12">
        <v>0</v>
      </c>
      <c r="M84" s="13"/>
    </row>
    <row r="85" spans="1:13" x14ac:dyDescent="0.25">
      <c r="A85" s="17">
        <v>44375</v>
      </c>
      <c r="B85" s="5">
        <v>1406</v>
      </c>
      <c r="C85" s="7">
        <f t="shared" ref="C85:C89" si="34">IF(D85=0,0,B85/D85)</f>
        <v>11.524590163934427</v>
      </c>
      <c r="D85" s="27">
        <v>122</v>
      </c>
      <c r="E85" s="31">
        <f t="shared" si="32"/>
        <v>0.20333333333333334</v>
      </c>
      <c r="F85" s="31">
        <f>D85/240</f>
        <v>0.5083333333333333</v>
      </c>
      <c r="G85" s="24">
        <f t="shared" si="31"/>
        <v>30.5</v>
      </c>
      <c r="H85" s="1">
        <v>0</v>
      </c>
      <c r="I85">
        <v>112</v>
      </c>
      <c r="J85">
        <v>5</v>
      </c>
      <c r="K85">
        <v>5</v>
      </c>
      <c r="L85" s="34">
        <v>0</v>
      </c>
    </row>
    <row r="86" spans="1:13" x14ac:dyDescent="0.25">
      <c r="A86" s="17">
        <v>44376</v>
      </c>
      <c r="B86" s="5">
        <v>1349</v>
      </c>
      <c r="C86" s="7">
        <f t="shared" si="34"/>
        <v>11.833333333333334</v>
      </c>
      <c r="D86" s="27">
        <v>114</v>
      </c>
      <c r="E86" s="31">
        <f t="shared" ref="E86:E89" si="35">D86/600</f>
        <v>0.19</v>
      </c>
      <c r="F86" s="31">
        <f t="shared" ref="F86:F87" si="36">D86/240</f>
        <v>0.47499999999999998</v>
      </c>
      <c r="G86" s="24">
        <f t="shared" ref="G86:G89" si="37">D86/4</f>
        <v>28.5</v>
      </c>
      <c r="H86" s="1">
        <v>0</v>
      </c>
      <c r="I86">
        <v>111</v>
      </c>
      <c r="J86">
        <v>0</v>
      </c>
      <c r="K86">
        <v>0</v>
      </c>
      <c r="L86" s="34">
        <v>0</v>
      </c>
    </row>
    <row r="87" spans="1:13" x14ac:dyDescent="0.25">
      <c r="A87" s="17">
        <v>44377</v>
      </c>
      <c r="B87" s="5">
        <v>1291</v>
      </c>
      <c r="C87" s="7">
        <f t="shared" si="34"/>
        <v>11.63063063063063</v>
      </c>
      <c r="D87" s="27">
        <v>111</v>
      </c>
      <c r="E87" s="31">
        <f t="shared" si="35"/>
        <v>0.185</v>
      </c>
      <c r="F87" s="31">
        <f t="shared" si="36"/>
        <v>0.46250000000000002</v>
      </c>
      <c r="G87" s="24">
        <f t="shared" si="37"/>
        <v>27.75</v>
      </c>
      <c r="H87" s="1">
        <v>0</v>
      </c>
      <c r="I87">
        <v>106</v>
      </c>
      <c r="J87">
        <v>3</v>
      </c>
      <c r="K87">
        <v>0</v>
      </c>
      <c r="L87" s="34">
        <v>0</v>
      </c>
    </row>
    <row r="88" spans="1:13" x14ac:dyDescent="0.25">
      <c r="A88" s="17">
        <v>44378</v>
      </c>
      <c r="C88" s="7">
        <f t="shared" si="34"/>
        <v>0</v>
      </c>
      <c r="D88" s="27"/>
      <c r="E88" s="31">
        <f t="shared" si="35"/>
        <v>0</v>
      </c>
      <c r="F88" s="31">
        <f>D88/320</f>
        <v>0</v>
      </c>
      <c r="G88" s="24">
        <f t="shared" si="37"/>
        <v>0</v>
      </c>
      <c r="L88" s="34"/>
    </row>
    <row r="89" spans="1:13" x14ac:dyDescent="0.25">
      <c r="A89" s="17">
        <v>44379</v>
      </c>
      <c r="C89" s="7">
        <f t="shared" si="34"/>
        <v>0</v>
      </c>
      <c r="D89" s="27"/>
      <c r="E89" s="31">
        <f t="shared" si="35"/>
        <v>0</v>
      </c>
      <c r="F89" s="31">
        <f>D89/320</f>
        <v>0</v>
      </c>
      <c r="G89" s="24">
        <f t="shared" si="37"/>
        <v>0</v>
      </c>
    </row>
    <row r="90" spans="1:13" s="4" customFormat="1" x14ac:dyDescent="0.25">
      <c r="A90" s="18">
        <v>44380</v>
      </c>
      <c r="B90" s="15"/>
      <c r="C90" s="9"/>
      <c r="D90" s="25"/>
      <c r="E90" s="30"/>
      <c r="F90" s="30"/>
      <c r="G90" s="26"/>
      <c r="H90" s="20"/>
      <c r="L90" s="12"/>
      <c r="M90" s="11"/>
    </row>
    <row r="91" spans="1:13" s="4" customFormat="1" x14ac:dyDescent="0.25">
      <c r="A91" s="18">
        <v>44381</v>
      </c>
      <c r="B91" s="15"/>
      <c r="C91" s="9"/>
      <c r="D91" s="25"/>
      <c r="E91" s="30"/>
      <c r="F91" s="30"/>
      <c r="G91" s="26"/>
      <c r="H91" s="20"/>
      <c r="L91" s="12"/>
      <c r="M91" s="13"/>
    </row>
    <row r="92" spans="1:13" x14ac:dyDescent="0.25">
      <c r="A92" s="17">
        <v>44382</v>
      </c>
      <c r="D92" s="27"/>
      <c r="E92" s="31"/>
      <c r="F92" s="31"/>
    </row>
    <row r="93" spans="1:13" x14ac:dyDescent="0.25">
      <c r="A93" s="17">
        <v>44383</v>
      </c>
      <c r="D93" s="27"/>
      <c r="E93" s="31"/>
      <c r="F93" s="31"/>
    </row>
    <row r="94" spans="1:13" x14ac:dyDescent="0.25">
      <c r="A94" s="17">
        <v>44384</v>
      </c>
      <c r="D94" s="27"/>
      <c r="E94" s="31"/>
      <c r="F94" s="31"/>
    </row>
    <row r="95" spans="1:13" x14ac:dyDescent="0.25">
      <c r="A95" s="17">
        <v>44385</v>
      </c>
      <c r="D95" s="27"/>
      <c r="E95" s="31"/>
      <c r="F95" s="31"/>
    </row>
    <row r="96" spans="1:13" x14ac:dyDescent="0.25">
      <c r="A96" s="17">
        <v>44386</v>
      </c>
      <c r="D96" s="27"/>
      <c r="E96" s="31"/>
      <c r="F96" s="31"/>
    </row>
    <row r="97" spans="1:13" s="4" customFormat="1" x14ac:dyDescent="0.25">
      <c r="A97" s="18">
        <v>44387</v>
      </c>
      <c r="B97" s="15"/>
      <c r="C97" s="9"/>
      <c r="D97" s="25"/>
      <c r="E97" s="30"/>
      <c r="F97" s="30"/>
      <c r="G97" s="26"/>
      <c r="H97" s="20"/>
      <c r="L97" s="12"/>
      <c r="M97" s="11"/>
    </row>
    <row r="98" spans="1:13" s="4" customFormat="1" x14ac:dyDescent="0.25">
      <c r="A98" s="18">
        <v>44388</v>
      </c>
      <c r="B98" s="15"/>
      <c r="C98" s="9"/>
      <c r="D98" s="25"/>
      <c r="E98" s="30"/>
      <c r="F98" s="30"/>
      <c r="G98" s="26"/>
      <c r="H98" s="20"/>
      <c r="L98" s="12"/>
      <c r="M98" s="13"/>
    </row>
    <row r="99" spans="1:13" x14ac:dyDescent="0.25">
      <c r="A99" s="17">
        <v>44389</v>
      </c>
      <c r="D99" s="27"/>
      <c r="E99" s="31"/>
      <c r="F99" s="31"/>
    </row>
    <row r="100" spans="1:13" x14ac:dyDescent="0.25">
      <c r="A100" s="17">
        <v>44390</v>
      </c>
      <c r="D100" s="27"/>
      <c r="E100" s="31"/>
      <c r="F100" s="31"/>
    </row>
    <row r="101" spans="1:13" x14ac:dyDescent="0.25">
      <c r="A101" s="17">
        <v>44391</v>
      </c>
      <c r="D101" s="27"/>
      <c r="E101" s="31"/>
      <c r="F101" s="31"/>
    </row>
    <row r="102" spans="1:13" x14ac:dyDescent="0.25">
      <c r="A102" s="17">
        <v>44392</v>
      </c>
      <c r="D102" s="27"/>
      <c r="E102" s="31"/>
      <c r="F102" s="31"/>
    </row>
    <row r="103" spans="1:13" x14ac:dyDescent="0.25">
      <c r="A103" s="17">
        <v>44393</v>
      </c>
      <c r="D103" s="27"/>
      <c r="E103" s="31"/>
      <c r="F103" s="31"/>
    </row>
    <row r="104" spans="1:13" s="4" customFormat="1" x14ac:dyDescent="0.25">
      <c r="A104" s="18">
        <v>44394</v>
      </c>
      <c r="B104" s="15"/>
      <c r="C104" s="9"/>
      <c r="D104" s="25"/>
      <c r="E104" s="30"/>
      <c r="F104" s="30"/>
      <c r="G104" s="26"/>
      <c r="H104" s="20"/>
      <c r="L104" s="12"/>
      <c r="M104" s="11"/>
    </row>
    <row r="105" spans="1:13" s="4" customFormat="1" x14ac:dyDescent="0.25">
      <c r="A105" s="18">
        <v>44395</v>
      </c>
      <c r="B105" s="15"/>
      <c r="C105" s="9"/>
      <c r="D105" s="25"/>
      <c r="E105" s="30"/>
      <c r="F105" s="30"/>
      <c r="G105" s="26"/>
      <c r="H105" s="20"/>
      <c r="L105" s="12"/>
      <c r="M105" s="13"/>
    </row>
    <row r="106" spans="1:13" x14ac:dyDescent="0.25">
      <c r="A106" s="17">
        <v>44396</v>
      </c>
      <c r="D106" s="27"/>
      <c r="E106" s="31"/>
      <c r="F106" s="31"/>
    </row>
    <row r="107" spans="1:13" x14ac:dyDescent="0.25">
      <c r="A107" s="17">
        <v>44397</v>
      </c>
      <c r="D107" s="27"/>
      <c r="E107" s="31"/>
      <c r="F107" s="31"/>
    </row>
    <row r="108" spans="1:13" x14ac:dyDescent="0.25">
      <c r="A108" s="17">
        <v>44398</v>
      </c>
      <c r="D108" s="27"/>
      <c r="E108" s="31"/>
      <c r="F108" s="31"/>
    </row>
    <row r="109" spans="1:13" x14ac:dyDescent="0.25">
      <c r="A109" s="17">
        <v>44399</v>
      </c>
      <c r="D109" s="27"/>
      <c r="E109" s="31"/>
      <c r="F109" s="31"/>
    </row>
    <row r="110" spans="1:13" x14ac:dyDescent="0.25">
      <c r="A110" s="17">
        <v>44400</v>
      </c>
      <c r="D110" s="27"/>
      <c r="E110" s="31"/>
      <c r="F110" s="31"/>
    </row>
    <row r="111" spans="1:13" s="4" customFormat="1" x14ac:dyDescent="0.25">
      <c r="A111" s="18">
        <v>44401</v>
      </c>
      <c r="B111" s="15"/>
      <c r="C111" s="9"/>
      <c r="D111" s="25"/>
      <c r="E111" s="30"/>
      <c r="F111" s="30"/>
      <c r="G111" s="26"/>
      <c r="H111" s="20"/>
      <c r="L111" s="12"/>
      <c r="M111" s="11"/>
    </row>
    <row r="112" spans="1:13" s="4" customFormat="1" x14ac:dyDescent="0.25">
      <c r="A112" s="18">
        <v>44402</v>
      </c>
      <c r="B112" s="15"/>
      <c r="C112" s="9"/>
      <c r="D112" s="25"/>
      <c r="E112" s="30"/>
      <c r="F112" s="30"/>
      <c r="G112" s="26"/>
      <c r="H112" s="20"/>
      <c r="L112" s="12"/>
      <c r="M112" s="13"/>
    </row>
    <row r="113" spans="1:13" x14ac:dyDescent="0.25">
      <c r="A113" s="17">
        <v>44403</v>
      </c>
      <c r="D113" s="27"/>
      <c r="E113" s="31"/>
      <c r="F113" s="31"/>
    </row>
    <row r="114" spans="1:13" x14ac:dyDescent="0.25">
      <c r="A114" s="17">
        <v>44404</v>
      </c>
      <c r="D114" s="27"/>
      <c r="E114" s="31"/>
      <c r="F114" s="31"/>
    </row>
    <row r="115" spans="1:13" x14ac:dyDescent="0.25">
      <c r="A115" s="17">
        <v>44405</v>
      </c>
      <c r="D115" s="27"/>
      <c r="E115" s="31"/>
      <c r="F115" s="31"/>
    </row>
    <row r="116" spans="1:13" x14ac:dyDescent="0.25">
      <c r="A116" s="17">
        <v>44406</v>
      </c>
      <c r="D116" s="27"/>
      <c r="E116" s="31"/>
      <c r="F116" s="31"/>
    </row>
    <row r="117" spans="1:13" x14ac:dyDescent="0.25">
      <c r="A117" s="17">
        <v>44407</v>
      </c>
      <c r="D117" s="27"/>
      <c r="E117" s="31"/>
      <c r="F117" s="31"/>
    </row>
    <row r="118" spans="1:13" s="4" customFormat="1" x14ac:dyDescent="0.25">
      <c r="A118" s="18">
        <v>44408</v>
      </c>
      <c r="B118" s="15"/>
      <c r="C118" s="9"/>
      <c r="D118" s="25"/>
      <c r="E118" s="30"/>
      <c r="F118" s="30"/>
      <c r="G118" s="26"/>
      <c r="H118" s="20"/>
      <c r="L118" s="12"/>
      <c r="M118" s="11"/>
    </row>
    <row r="119" spans="1:13" s="4" customFormat="1" x14ac:dyDescent="0.25">
      <c r="A119" s="18">
        <v>44409</v>
      </c>
      <c r="B119" s="15"/>
      <c r="C119" s="9"/>
      <c r="D119" s="25"/>
      <c r="E119" s="30"/>
      <c r="F119" s="30"/>
      <c r="G119" s="26"/>
      <c r="H119" s="20"/>
      <c r="L119" s="12"/>
      <c r="M119" s="13"/>
    </row>
    <row r="120" spans="1:13" x14ac:dyDescent="0.25">
      <c r="A120" s="17">
        <v>44410</v>
      </c>
      <c r="D120" s="27"/>
      <c r="E120" s="31"/>
      <c r="F120" s="31"/>
    </row>
    <row r="121" spans="1:13" x14ac:dyDescent="0.25">
      <c r="A121" s="17">
        <v>44411</v>
      </c>
      <c r="D121" s="27"/>
      <c r="E121" s="31"/>
      <c r="F121" s="31"/>
    </row>
    <row r="122" spans="1:13" x14ac:dyDescent="0.25">
      <c r="A122" s="17">
        <v>44412</v>
      </c>
      <c r="D122" s="27"/>
      <c r="E122" s="31"/>
      <c r="F122" s="31"/>
    </row>
    <row r="123" spans="1:13" x14ac:dyDescent="0.25">
      <c r="A123" s="17">
        <v>44413</v>
      </c>
      <c r="D123" s="27"/>
      <c r="E123" s="31"/>
      <c r="F123" s="31"/>
    </row>
    <row r="124" spans="1:13" x14ac:dyDescent="0.25">
      <c r="A124" s="17">
        <v>44414</v>
      </c>
      <c r="D124" s="27"/>
      <c r="E124" s="31"/>
      <c r="F124" s="31"/>
    </row>
    <row r="125" spans="1:13" s="4" customFormat="1" x14ac:dyDescent="0.25">
      <c r="A125" s="18">
        <v>44415</v>
      </c>
      <c r="B125" s="15"/>
      <c r="C125" s="9"/>
      <c r="D125" s="25"/>
      <c r="E125" s="30"/>
      <c r="F125" s="30"/>
      <c r="G125" s="26"/>
      <c r="H125" s="20"/>
      <c r="L125" s="12"/>
      <c r="M125" s="11"/>
    </row>
    <row r="126" spans="1:13" s="4" customFormat="1" x14ac:dyDescent="0.25">
      <c r="A126" s="18">
        <v>44416</v>
      </c>
      <c r="B126" s="15"/>
      <c r="C126" s="9"/>
      <c r="D126" s="25"/>
      <c r="E126" s="30"/>
      <c r="F126" s="30"/>
      <c r="G126" s="26"/>
      <c r="H126" s="20"/>
      <c r="L126" s="12"/>
      <c r="M126" s="13"/>
    </row>
    <row r="127" spans="1:13" x14ac:dyDescent="0.25">
      <c r="A127" s="17">
        <v>44417</v>
      </c>
      <c r="D127" s="27"/>
      <c r="E127" s="31"/>
      <c r="F127" s="31"/>
    </row>
    <row r="128" spans="1:13" x14ac:dyDescent="0.25">
      <c r="A128" s="17">
        <v>44418</v>
      </c>
      <c r="D128" s="27"/>
      <c r="E128" s="31"/>
      <c r="F128" s="31"/>
    </row>
    <row r="129" spans="1:13" x14ac:dyDescent="0.25">
      <c r="A129" s="17">
        <v>44419</v>
      </c>
      <c r="D129" s="27"/>
      <c r="E129" s="31"/>
      <c r="F129" s="31"/>
    </row>
    <row r="130" spans="1:13" x14ac:dyDescent="0.25">
      <c r="A130" s="17">
        <v>44420</v>
      </c>
      <c r="D130" s="27"/>
      <c r="E130" s="31"/>
      <c r="F130" s="31"/>
    </row>
    <row r="131" spans="1:13" x14ac:dyDescent="0.25">
      <c r="A131" s="17">
        <v>44421</v>
      </c>
      <c r="D131" s="27"/>
      <c r="E131" s="31"/>
      <c r="F131" s="31"/>
    </row>
    <row r="132" spans="1:13" s="4" customFormat="1" x14ac:dyDescent="0.25">
      <c r="A132" s="18">
        <v>44422</v>
      </c>
      <c r="B132" s="15"/>
      <c r="C132" s="9"/>
      <c r="D132" s="25"/>
      <c r="E132" s="30"/>
      <c r="F132" s="30"/>
      <c r="G132" s="26"/>
      <c r="H132" s="20"/>
      <c r="L132" s="12"/>
      <c r="M132" s="11"/>
    </row>
    <row r="133" spans="1:13" s="4" customFormat="1" x14ac:dyDescent="0.25">
      <c r="A133" s="18">
        <v>44423</v>
      </c>
      <c r="B133" s="15"/>
      <c r="C133" s="9"/>
      <c r="D133" s="25"/>
      <c r="E133" s="30"/>
      <c r="F133" s="30"/>
      <c r="G133" s="26"/>
      <c r="H133" s="20"/>
      <c r="L133" s="12"/>
      <c r="M133" s="13"/>
    </row>
    <row r="134" spans="1:13" x14ac:dyDescent="0.25">
      <c r="A134" s="17">
        <v>44424</v>
      </c>
      <c r="D134" s="27"/>
      <c r="E134" s="31"/>
      <c r="F134" s="31"/>
    </row>
    <row r="135" spans="1:13" x14ac:dyDescent="0.25">
      <c r="A135" s="17">
        <v>44425</v>
      </c>
      <c r="D135" s="27"/>
      <c r="E135" s="31"/>
      <c r="F135" s="31"/>
    </row>
    <row r="136" spans="1:13" x14ac:dyDescent="0.25">
      <c r="A136" s="17">
        <v>44426</v>
      </c>
      <c r="D136" s="27"/>
      <c r="E136" s="31"/>
      <c r="F136" s="31"/>
    </row>
    <row r="137" spans="1:13" x14ac:dyDescent="0.25">
      <c r="A137" s="17">
        <v>44427</v>
      </c>
      <c r="D137" s="27"/>
      <c r="E137" s="31"/>
      <c r="F137" s="31"/>
    </row>
    <row r="138" spans="1:13" x14ac:dyDescent="0.25">
      <c r="A138" s="17">
        <v>44428</v>
      </c>
      <c r="D138" s="27"/>
      <c r="E138" s="31"/>
      <c r="F138" s="31"/>
    </row>
    <row r="139" spans="1:13" s="4" customFormat="1" x14ac:dyDescent="0.25">
      <c r="A139" s="18">
        <v>44429</v>
      </c>
      <c r="B139" s="15"/>
      <c r="C139" s="9"/>
      <c r="D139" s="25"/>
      <c r="E139" s="30"/>
      <c r="F139" s="30"/>
      <c r="G139" s="26"/>
      <c r="H139" s="20"/>
      <c r="L139" s="12"/>
      <c r="M139" s="11"/>
    </row>
    <row r="140" spans="1:13" s="4" customFormat="1" x14ac:dyDescent="0.25">
      <c r="A140" s="18">
        <v>44430</v>
      </c>
      <c r="B140" s="15"/>
      <c r="C140" s="9"/>
      <c r="D140" s="25"/>
      <c r="E140" s="30"/>
      <c r="F140" s="30"/>
      <c r="G140" s="26"/>
      <c r="H140" s="20"/>
      <c r="L140" s="12"/>
      <c r="M140" s="13"/>
    </row>
    <row r="141" spans="1:13" x14ac:dyDescent="0.25">
      <c r="A141" s="17">
        <v>44431</v>
      </c>
      <c r="D141" s="27"/>
      <c r="E141" s="31"/>
      <c r="F141" s="31"/>
    </row>
    <row r="142" spans="1:13" x14ac:dyDescent="0.25">
      <c r="A142" s="17">
        <v>44432</v>
      </c>
      <c r="D142" s="27"/>
      <c r="E142" s="31"/>
      <c r="F142" s="31"/>
    </row>
    <row r="143" spans="1:13" x14ac:dyDescent="0.25">
      <c r="A143" s="17">
        <v>44433</v>
      </c>
      <c r="D143" s="27"/>
      <c r="E143" s="31"/>
      <c r="F143" s="31"/>
    </row>
    <row r="144" spans="1:13" x14ac:dyDescent="0.25">
      <c r="A144" s="17">
        <v>44434</v>
      </c>
      <c r="D144" s="27"/>
      <c r="E144" s="31"/>
      <c r="F144" s="31"/>
    </row>
    <row r="145" spans="1:13" x14ac:dyDescent="0.25">
      <c r="A145" s="17">
        <v>44435</v>
      </c>
      <c r="D145" s="27"/>
      <c r="E145" s="31"/>
      <c r="F145" s="31"/>
    </row>
    <row r="146" spans="1:13" s="4" customFormat="1" x14ac:dyDescent="0.25">
      <c r="A146" s="18"/>
      <c r="B146" s="15"/>
      <c r="C146" s="9"/>
      <c r="D146" s="25"/>
      <c r="E146" s="30"/>
      <c r="F146" s="30"/>
      <c r="G146" s="26"/>
      <c r="H146" s="20"/>
      <c r="L146" s="12"/>
      <c r="M146" s="11"/>
    </row>
    <row r="147" spans="1:13" s="4" customFormat="1" x14ac:dyDescent="0.25">
      <c r="A147" s="18"/>
      <c r="B147" s="15"/>
      <c r="C147" s="9"/>
      <c r="D147" s="25"/>
      <c r="E147" s="30"/>
      <c r="F147" s="30"/>
      <c r="G147" s="26"/>
      <c r="H147" s="20"/>
      <c r="L147" s="12"/>
      <c r="M147" s="13"/>
    </row>
    <row r="148" spans="1:13" x14ac:dyDescent="0.25">
      <c r="A148" s="17"/>
      <c r="D148" s="27"/>
      <c r="E148" s="31"/>
      <c r="F148" s="31"/>
    </row>
    <row r="149" spans="1:13" x14ac:dyDescent="0.25">
      <c r="A149" s="17"/>
      <c r="D149" s="27"/>
      <c r="E149" s="31"/>
      <c r="F149" s="31"/>
    </row>
    <row r="150" spans="1:13" x14ac:dyDescent="0.25">
      <c r="A150" s="17"/>
      <c r="D150" s="27"/>
      <c r="E150" s="31"/>
      <c r="F150" s="31"/>
    </row>
    <row r="151" spans="1:13" x14ac:dyDescent="0.25">
      <c r="A151" s="17"/>
      <c r="D151" s="27"/>
      <c r="E151" s="31"/>
      <c r="F151" s="31"/>
    </row>
    <row r="152" spans="1:13" x14ac:dyDescent="0.25">
      <c r="A152" s="17"/>
      <c r="D152" s="27"/>
      <c r="E152" s="31"/>
      <c r="F152" s="31"/>
    </row>
    <row r="153" spans="1:13" s="4" customFormat="1" x14ac:dyDescent="0.25">
      <c r="A153" s="18"/>
      <c r="B153" s="15"/>
      <c r="C153" s="9"/>
      <c r="D153" s="25"/>
      <c r="E153" s="30"/>
      <c r="F153" s="30"/>
      <c r="G153" s="26"/>
      <c r="H153" s="20"/>
      <c r="L153" s="12"/>
      <c r="M153" s="11"/>
    </row>
    <row r="154" spans="1:13" s="4" customFormat="1" x14ac:dyDescent="0.25">
      <c r="A154" s="18"/>
      <c r="B154" s="15"/>
      <c r="C154" s="9"/>
      <c r="D154" s="25"/>
      <c r="E154" s="30"/>
      <c r="F154" s="30"/>
      <c r="G154" s="26"/>
      <c r="H154" s="20"/>
      <c r="L154" s="12"/>
      <c r="M154" s="13"/>
    </row>
    <row r="155" spans="1:13" x14ac:dyDescent="0.25">
      <c r="A155" s="17"/>
      <c r="D155" s="27"/>
      <c r="E155" s="31"/>
      <c r="F155" s="31"/>
    </row>
    <row r="156" spans="1:13" x14ac:dyDescent="0.25">
      <c r="A156" s="17"/>
      <c r="D156" s="27"/>
      <c r="E156" s="31"/>
      <c r="F156" s="31"/>
    </row>
    <row r="157" spans="1:13" x14ac:dyDescent="0.25">
      <c r="A157" s="17"/>
      <c r="D157" s="27"/>
      <c r="E157" s="31"/>
      <c r="F157" s="31"/>
    </row>
    <row r="158" spans="1:13" x14ac:dyDescent="0.25">
      <c r="A158" s="17"/>
      <c r="D158" s="27"/>
      <c r="E158" s="31"/>
      <c r="F158" s="31"/>
    </row>
    <row r="159" spans="1:13" x14ac:dyDescent="0.25">
      <c r="A159" s="17"/>
      <c r="D159" s="27"/>
      <c r="E159" s="31"/>
      <c r="F159" s="31"/>
    </row>
    <row r="160" spans="1:13" s="4" customFormat="1" x14ac:dyDescent="0.25">
      <c r="A160" s="18"/>
      <c r="B160" s="15"/>
      <c r="C160" s="9"/>
      <c r="D160" s="25"/>
      <c r="E160" s="30"/>
      <c r="F160" s="30"/>
      <c r="G160" s="26"/>
      <c r="H160" s="20"/>
      <c r="L160" s="12"/>
      <c r="M160" s="11"/>
    </row>
    <row r="161" spans="1:13" s="4" customFormat="1" x14ac:dyDescent="0.25">
      <c r="A161" s="18"/>
      <c r="B161" s="15"/>
      <c r="C161" s="9"/>
      <c r="D161" s="25"/>
      <c r="E161" s="30"/>
      <c r="F161" s="30"/>
      <c r="G161" s="26"/>
      <c r="H161" s="20"/>
      <c r="L161" s="12"/>
      <c r="M161" s="13"/>
    </row>
    <row r="162" spans="1:13" x14ac:dyDescent="0.25">
      <c r="A162" s="17"/>
      <c r="D162" s="27"/>
      <c r="E162" s="31"/>
      <c r="F162" s="31"/>
    </row>
    <row r="163" spans="1:13" x14ac:dyDescent="0.25">
      <c r="A163" s="17"/>
      <c r="D163" s="27"/>
      <c r="E163" s="31"/>
      <c r="F163" s="31"/>
    </row>
    <row r="164" spans="1:13" x14ac:dyDescent="0.25">
      <c r="A164" s="17"/>
      <c r="D164" s="27"/>
      <c r="E164" s="31"/>
      <c r="F164" s="31"/>
    </row>
    <row r="165" spans="1:13" x14ac:dyDescent="0.25">
      <c r="A165" s="17"/>
      <c r="D165" s="27"/>
      <c r="E165" s="31"/>
      <c r="F165" s="31"/>
    </row>
    <row r="166" spans="1:13" x14ac:dyDescent="0.25">
      <c r="A166" s="17"/>
      <c r="D166" s="27"/>
      <c r="E166" s="31"/>
      <c r="F166" s="31"/>
    </row>
    <row r="167" spans="1:13" s="4" customFormat="1" x14ac:dyDescent="0.25">
      <c r="A167" s="18"/>
      <c r="B167" s="15"/>
      <c r="C167" s="9"/>
      <c r="D167" s="25"/>
      <c r="E167" s="30"/>
      <c r="F167" s="30"/>
      <c r="G167" s="26"/>
      <c r="H167" s="20"/>
      <c r="L167" s="12"/>
      <c r="M167" s="11"/>
    </row>
    <row r="168" spans="1:13" s="4" customFormat="1" x14ac:dyDescent="0.25">
      <c r="A168" s="18"/>
      <c r="B168" s="15"/>
      <c r="C168" s="9"/>
      <c r="D168" s="25"/>
      <c r="E168" s="30"/>
      <c r="F168" s="30"/>
      <c r="G168" s="26"/>
      <c r="H168" s="20"/>
      <c r="L168" s="12"/>
      <c r="M168" s="13"/>
    </row>
    <row r="169" spans="1:13" x14ac:dyDescent="0.25">
      <c r="A169" s="17"/>
      <c r="D169" s="27"/>
      <c r="E169" s="31"/>
      <c r="F169" s="31"/>
    </row>
    <row r="170" spans="1:13" x14ac:dyDescent="0.25">
      <c r="A170" s="17"/>
      <c r="D170" s="27"/>
      <c r="E170" s="31"/>
      <c r="F170" s="31"/>
    </row>
    <row r="171" spans="1:13" x14ac:dyDescent="0.25">
      <c r="A171" s="17"/>
      <c r="D171" s="27"/>
      <c r="E171" s="31"/>
      <c r="F171" s="31"/>
    </row>
    <row r="172" spans="1:13" x14ac:dyDescent="0.25">
      <c r="A172" s="17"/>
      <c r="D172" s="27"/>
      <c r="E172" s="31"/>
      <c r="F172" s="31"/>
    </row>
    <row r="173" spans="1:13" x14ac:dyDescent="0.25">
      <c r="A173" s="17"/>
      <c r="D173" s="27"/>
      <c r="E173" s="31"/>
      <c r="F173" s="31"/>
    </row>
    <row r="174" spans="1:13" s="4" customFormat="1" x14ac:dyDescent="0.25">
      <c r="A174" s="18"/>
      <c r="B174" s="15"/>
      <c r="C174" s="9"/>
      <c r="D174" s="25"/>
      <c r="E174" s="30"/>
      <c r="F174" s="30"/>
      <c r="G174" s="26"/>
      <c r="H174" s="20"/>
      <c r="L174" s="12"/>
      <c r="M174" s="11"/>
    </row>
    <row r="175" spans="1:13" s="4" customFormat="1" x14ac:dyDescent="0.25">
      <c r="A175" s="18"/>
      <c r="B175" s="15"/>
      <c r="C175" s="9"/>
      <c r="D175" s="25"/>
      <c r="E175" s="30"/>
      <c r="F175" s="30"/>
      <c r="G175" s="26"/>
      <c r="H175" s="20"/>
      <c r="L175" s="12"/>
      <c r="M175" s="13"/>
    </row>
    <row r="176" spans="1:13" x14ac:dyDescent="0.25">
      <c r="A176" s="17"/>
      <c r="D176" s="27"/>
      <c r="E176" s="31"/>
      <c r="F176" s="31"/>
    </row>
    <row r="177" spans="1:13" x14ac:dyDescent="0.25">
      <c r="A177" s="17"/>
      <c r="D177" s="27"/>
      <c r="E177" s="31"/>
      <c r="F177" s="31"/>
    </row>
    <row r="178" spans="1:13" x14ac:dyDescent="0.25">
      <c r="A178" s="17"/>
      <c r="D178" s="27"/>
      <c r="E178" s="31"/>
      <c r="F178" s="31"/>
    </row>
    <row r="179" spans="1:13" x14ac:dyDescent="0.25">
      <c r="A179" s="17"/>
      <c r="D179" s="27"/>
      <c r="E179" s="31"/>
      <c r="F179" s="31"/>
    </row>
    <row r="180" spans="1:13" x14ac:dyDescent="0.25">
      <c r="A180" s="17"/>
      <c r="D180" s="27"/>
      <c r="E180" s="31"/>
      <c r="F180" s="31"/>
    </row>
    <row r="181" spans="1:13" s="4" customFormat="1" x14ac:dyDescent="0.25">
      <c r="A181" s="18"/>
      <c r="B181" s="15"/>
      <c r="C181" s="9"/>
      <c r="D181" s="25"/>
      <c r="E181" s="30"/>
      <c r="F181" s="30"/>
      <c r="G181" s="26"/>
      <c r="H181" s="20"/>
      <c r="L181" s="12"/>
      <c r="M181" s="11"/>
    </row>
    <row r="182" spans="1:13" s="4" customFormat="1" x14ac:dyDescent="0.25">
      <c r="A182" s="18"/>
      <c r="B182" s="15"/>
      <c r="C182" s="9"/>
      <c r="D182" s="25"/>
      <c r="E182" s="30"/>
      <c r="F182" s="30"/>
      <c r="G182" s="26"/>
      <c r="H182" s="20"/>
      <c r="L182" s="12"/>
      <c r="M182" s="13"/>
    </row>
    <row r="183" spans="1:13" x14ac:dyDescent="0.25">
      <c r="A183" s="17"/>
      <c r="D183" s="27"/>
      <c r="E183" s="31"/>
      <c r="F183" s="31"/>
    </row>
    <row r="184" spans="1:13" x14ac:dyDescent="0.25">
      <c r="A184" s="17"/>
      <c r="D184" s="27"/>
      <c r="E184" s="31"/>
      <c r="F184" s="31"/>
    </row>
    <row r="185" spans="1:13" x14ac:dyDescent="0.25">
      <c r="A185" s="17"/>
      <c r="D185" s="27"/>
      <c r="E185" s="31"/>
      <c r="F185" s="31"/>
    </row>
    <row r="186" spans="1:13" x14ac:dyDescent="0.25">
      <c r="A186" s="17"/>
      <c r="D186" s="27"/>
      <c r="E186" s="31"/>
      <c r="F186" s="31"/>
    </row>
    <row r="187" spans="1:13" x14ac:dyDescent="0.25">
      <c r="A187" s="17"/>
      <c r="D187" s="27"/>
      <c r="E187" s="31"/>
      <c r="F187" s="31"/>
    </row>
    <row r="188" spans="1:13" s="4" customFormat="1" x14ac:dyDescent="0.25">
      <c r="A188" s="18"/>
      <c r="B188" s="15"/>
      <c r="C188" s="9"/>
      <c r="D188" s="25"/>
      <c r="E188" s="30"/>
      <c r="F188" s="30"/>
      <c r="G188" s="26"/>
      <c r="H188" s="20"/>
      <c r="L188" s="12"/>
      <c r="M188" s="11"/>
    </row>
    <row r="189" spans="1:13" s="4" customFormat="1" x14ac:dyDescent="0.25">
      <c r="A189" s="18"/>
      <c r="B189" s="15"/>
      <c r="C189" s="9"/>
      <c r="D189" s="25"/>
      <c r="E189" s="30"/>
      <c r="F189" s="30"/>
      <c r="G189" s="26"/>
      <c r="H189" s="20"/>
      <c r="L189" s="12"/>
      <c r="M189" s="13"/>
    </row>
    <row r="190" spans="1:13" x14ac:dyDescent="0.25">
      <c r="A190" s="17"/>
      <c r="D190" s="27"/>
      <c r="E190" s="31"/>
      <c r="F190" s="31"/>
    </row>
    <row r="191" spans="1:13" x14ac:dyDescent="0.25">
      <c r="A191" s="17"/>
      <c r="D191" s="27"/>
      <c r="E191" s="31"/>
      <c r="F191" s="31"/>
    </row>
    <row r="192" spans="1:13" x14ac:dyDescent="0.25">
      <c r="A192" s="17"/>
      <c r="D192" s="27"/>
      <c r="E192" s="31"/>
      <c r="F192" s="31"/>
    </row>
    <row r="193" spans="1:13" x14ac:dyDescent="0.25">
      <c r="A193" s="17"/>
      <c r="D193" s="27"/>
      <c r="E193" s="31"/>
      <c r="F193" s="31"/>
    </row>
    <row r="194" spans="1:13" x14ac:dyDescent="0.25">
      <c r="A194" s="17"/>
      <c r="D194" s="27"/>
      <c r="E194" s="31"/>
      <c r="F194" s="31"/>
    </row>
    <row r="195" spans="1:13" s="4" customFormat="1" x14ac:dyDescent="0.25">
      <c r="A195" s="18"/>
      <c r="B195" s="15"/>
      <c r="C195" s="9"/>
      <c r="D195" s="25"/>
      <c r="E195" s="30"/>
      <c r="F195" s="30"/>
      <c r="G195" s="26"/>
      <c r="H195" s="20"/>
      <c r="L195" s="12"/>
      <c r="M195" s="11"/>
    </row>
    <row r="196" spans="1:13" s="4" customFormat="1" x14ac:dyDescent="0.25">
      <c r="A196" s="18"/>
      <c r="B196" s="15"/>
      <c r="C196" s="9"/>
      <c r="D196" s="25"/>
      <c r="E196" s="30"/>
      <c r="F196" s="30"/>
      <c r="G196" s="26"/>
      <c r="H196" s="20"/>
      <c r="L196" s="12"/>
      <c r="M196" s="13"/>
    </row>
    <row r="197" spans="1:13" x14ac:dyDescent="0.25">
      <c r="A197" s="17"/>
      <c r="D197" s="27"/>
      <c r="E197" s="31"/>
      <c r="F197" s="31"/>
    </row>
    <row r="198" spans="1:13" x14ac:dyDescent="0.25">
      <c r="A198" s="17"/>
      <c r="D198" s="27"/>
      <c r="E198" s="31"/>
      <c r="F198" s="31"/>
    </row>
    <row r="199" spans="1:13" x14ac:dyDescent="0.25">
      <c r="A199" s="17"/>
      <c r="D199" s="27"/>
      <c r="E199" s="31"/>
      <c r="F199" s="31"/>
    </row>
    <row r="200" spans="1:13" x14ac:dyDescent="0.25">
      <c r="A200" s="17"/>
      <c r="D200" s="27"/>
      <c r="E200" s="31"/>
      <c r="F200" s="31"/>
    </row>
    <row r="201" spans="1:13" x14ac:dyDescent="0.25">
      <c r="A201" s="17"/>
      <c r="D201" s="27"/>
      <c r="E201" s="31"/>
      <c r="F201" s="31"/>
    </row>
    <row r="202" spans="1:13" s="4" customFormat="1" x14ac:dyDescent="0.25">
      <c r="A202" s="18"/>
      <c r="B202" s="15"/>
      <c r="C202" s="9"/>
      <c r="D202" s="25"/>
      <c r="E202" s="30"/>
      <c r="F202" s="30"/>
      <c r="G202" s="26"/>
      <c r="H202" s="20"/>
      <c r="L202" s="12"/>
      <c r="M202" s="11"/>
    </row>
    <row r="203" spans="1:13" s="4" customFormat="1" x14ac:dyDescent="0.25">
      <c r="A203" s="18"/>
      <c r="B203" s="15"/>
      <c r="C203" s="9"/>
      <c r="D203" s="25"/>
      <c r="E203" s="30"/>
      <c r="F203" s="30"/>
      <c r="G203" s="26"/>
      <c r="H203" s="20"/>
      <c r="L203" s="12"/>
      <c r="M203" s="13"/>
    </row>
    <row r="204" spans="1:13" x14ac:dyDescent="0.25">
      <c r="A204" s="17"/>
      <c r="D204" s="27"/>
      <c r="E204" s="31"/>
      <c r="F204" s="31"/>
    </row>
    <row r="205" spans="1:13" x14ac:dyDescent="0.25">
      <c r="A205" s="17"/>
      <c r="D205" s="27"/>
      <c r="E205" s="31"/>
      <c r="F205" s="31"/>
    </row>
    <row r="206" spans="1:13" x14ac:dyDescent="0.25">
      <c r="A206" s="17"/>
      <c r="D206" s="27"/>
      <c r="E206" s="31"/>
      <c r="F206" s="31"/>
    </row>
    <row r="207" spans="1:13" x14ac:dyDescent="0.25">
      <c r="A207" s="17"/>
      <c r="D207" s="27"/>
      <c r="E207" s="31"/>
      <c r="F207" s="31"/>
    </row>
    <row r="208" spans="1:13" x14ac:dyDescent="0.25">
      <c r="A208" s="17"/>
      <c r="D208" s="27"/>
      <c r="E208" s="31"/>
      <c r="F208" s="31"/>
    </row>
    <row r="209" spans="1:13" s="4" customFormat="1" x14ac:dyDescent="0.25">
      <c r="A209" s="18"/>
      <c r="B209" s="15"/>
      <c r="C209" s="9"/>
      <c r="D209" s="25"/>
      <c r="E209" s="30"/>
      <c r="F209" s="30"/>
      <c r="G209" s="26"/>
      <c r="H209" s="20"/>
      <c r="L209" s="12"/>
      <c r="M209" s="11"/>
    </row>
    <row r="210" spans="1:13" s="4" customFormat="1" x14ac:dyDescent="0.25">
      <c r="A210" s="18"/>
      <c r="B210" s="15"/>
      <c r="C210" s="9"/>
      <c r="D210" s="25"/>
      <c r="E210" s="30"/>
      <c r="F210" s="30"/>
      <c r="G210" s="26"/>
      <c r="H210" s="20"/>
      <c r="L210" s="12"/>
      <c r="M210" s="13"/>
    </row>
    <row r="211" spans="1:13" x14ac:dyDescent="0.25">
      <c r="A211" s="17"/>
      <c r="D211" s="27"/>
      <c r="E211" s="31"/>
      <c r="F211" s="31"/>
    </row>
    <row r="212" spans="1:13" x14ac:dyDescent="0.25">
      <c r="A212" s="17"/>
      <c r="D212" s="27"/>
      <c r="E212" s="31"/>
      <c r="F212" s="31"/>
    </row>
    <row r="213" spans="1:13" x14ac:dyDescent="0.25">
      <c r="A213" s="17"/>
      <c r="D213" s="27"/>
      <c r="E213" s="31"/>
      <c r="F213" s="31"/>
    </row>
    <row r="214" spans="1:13" x14ac:dyDescent="0.25">
      <c r="A214" s="17"/>
      <c r="D214" s="27"/>
      <c r="E214" s="31"/>
      <c r="F214" s="31"/>
    </row>
    <row r="215" spans="1:13" x14ac:dyDescent="0.25">
      <c r="A215" s="17"/>
      <c r="D215" s="27"/>
      <c r="E215" s="31"/>
      <c r="F215" s="31"/>
    </row>
    <row r="216" spans="1:13" s="4" customFormat="1" x14ac:dyDescent="0.25">
      <c r="A216" s="18"/>
      <c r="B216" s="15"/>
      <c r="C216" s="9"/>
      <c r="D216" s="25"/>
      <c r="E216" s="30"/>
      <c r="F216" s="30"/>
      <c r="G216" s="26"/>
      <c r="H216" s="20"/>
      <c r="L216" s="12"/>
      <c r="M216" s="11"/>
    </row>
    <row r="217" spans="1:13" s="4" customFormat="1" x14ac:dyDescent="0.25">
      <c r="A217" s="18"/>
      <c r="B217" s="15"/>
      <c r="C217" s="9"/>
      <c r="D217" s="25"/>
      <c r="E217" s="30"/>
      <c r="F217" s="30"/>
      <c r="G217" s="26"/>
      <c r="H217" s="20"/>
      <c r="L217" s="12"/>
      <c r="M217" s="13"/>
    </row>
    <row r="218" spans="1:13" x14ac:dyDescent="0.25">
      <c r="A218" s="17"/>
      <c r="D218" s="27"/>
      <c r="E218" s="31"/>
      <c r="F218" s="31"/>
    </row>
    <row r="219" spans="1:13" x14ac:dyDescent="0.25">
      <c r="A219" s="17"/>
      <c r="D219" s="27"/>
      <c r="E219" s="31"/>
      <c r="F219" s="31"/>
    </row>
    <row r="220" spans="1:13" x14ac:dyDescent="0.25">
      <c r="A220" s="17"/>
      <c r="D220" s="27"/>
      <c r="E220" s="31"/>
      <c r="F220" s="31"/>
    </row>
    <row r="221" spans="1:13" x14ac:dyDescent="0.25">
      <c r="A221" s="17"/>
      <c r="D221" s="27"/>
      <c r="E221" s="31"/>
      <c r="F221" s="31"/>
    </row>
    <row r="222" spans="1:13" x14ac:dyDescent="0.25">
      <c r="A222" s="17"/>
      <c r="D222" s="27"/>
      <c r="E222" s="31"/>
      <c r="F222" s="31"/>
    </row>
    <row r="223" spans="1:13" s="4" customFormat="1" x14ac:dyDescent="0.25">
      <c r="A223" s="18"/>
      <c r="B223" s="15"/>
      <c r="C223" s="9"/>
      <c r="D223" s="25"/>
      <c r="E223" s="30"/>
      <c r="F223" s="30"/>
      <c r="G223" s="26"/>
      <c r="H223" s="20"/>
      <c r="L223" s="12"/>
      <c r="M223" s="11"/>
    </row>
    <row r="224" spans="1:13" s="4" customFormat="1" x14ac:dyDescent="0.25">
      <c r="A224" s="18"/>
      <c r="B224" s="15"/>
      <c r="C224" s="9"/>
      <c r="D224" s="25"/>
      <c r="E224" s="30"/>
      <c r="F224" s="30"/>
      <c r="G224" s="26"/>
      <c r="H224" s="20"/>
      <c r="L224" s="12"/>
      <c r="M224" s="13"/>
    </row>
    <row r="225" spans="1:13" x14ac:dyDescent="0.25">
      <c r="A225" s="17"/>
      <c r="D225" s="27"/>
      <c r="E225" s="31"/>
      <c r="F225" s="31"/>
    </row>
    <row r="226" spans="1:13" x14ac:dyDescent="0.25">
      <c r="A226" s="17"/>
      <c r="D226" s="27"/>
      <c r="E226" s="31"/>
      <c r="F226" s="31"/>
    </row>
    <row r="227" spans="1:13" x14ac:dyDescent="0.25">
      <c r="A227" s="17"/>
      <c r="D227" s="27"/>
      <c r="E227" s="31"/>
      <c r="F227" s="31"/>
    </row>
    <row r="228" spans="1:13" x14ac:dyDescent="0.25">
      <c r="A228" s="17"/>
      <c r="D228" s="27"/>
      <c r="E228" s="31"/>
      <c r="F228" s="31"/>
    </row>
    <row r="229" spans="1:13" x14ac:dyDescent="0.25">
      <c r="A229" s="17"/>
      <c r="D229" s="27"/>
      <c r="E229" s="31"/>
      <c r="F229" s="31"/>
    </row>
    <row r="230" spans="1:13" s="4" customFormat="1" x14ac:dyDescent="0.25">
      <c r="A230" s="18"/>
      <c r="B230" s="15"/>
      <c r="C230" s="9"/>
      <c r="D230" s="25"/>
      <c r="E230" s="30"/>
      <c r="F230" s="30"/>
      <c r="G230" s="26"/>
      <c r="H230" s="20"/>
      <c r="L230" s="12"/>
      <c r="M230" s="11"/>
    </row>
    <row r="231" spans="1:13" s="4" customFormat="1" x14ac:dyDescent="0.25">
      <c r="A231" s="18"/>
      <c r="B231" s="15"/>
      <c r="C231" s="9"/>
      <c r="D231" s="25"/>
      <c r="E231" s="30"/>
      <c r="F231" s="30"/>
      <c r="G231" s="26"/>
      <c r="H231" s="20"/>
      <c r="L231" s="12"/>
      <c r="M231" s="13"/>
    </row>
    <row r="232" spans="1:13" x14ac:dyDescent="0.25">
      <c r="A232" s="17"/>
      <c r="D232" s="27"/>
      <c r="E232" s="31"/>
      <c r="F232" s="31"/>
    </row>
    <row r="233" spans="1:13" x14ac:dyDescent="0.25">
      <c r="A233" s="17"/>
      <c r="D233" s="27"/>
      <c r="E233" s="31"/>
      <c r="F233" s="31"/>
    </row>
    <row r="234" spans="1:13" x14ac:dyDescent="0.25">
      <c r="A234" s="17"/>
      <c r="D234" s="27"/>
      <c r="E234" s="31"/>
      <c r="F234" s="31"/>
    </row>
    <row r="235" spans="1:13" x14ac:dyDescent="0.25">
      <c r="A235" s="17"/>
      <c r="D235" s="27"/>
      <c r="E235" s="31"/>
      <c r="F235" s="31"/>
    </row>
    <row r="236" spans="1:13" x14ac:dyDescent="0.25">
      <c r="A236" s="17"/>
      <c r="D236" s="27"/>
      <c r="E236" s="31"/>
      <c r="F236" s="31"/>
    </row>
    <row r="237" spans="1:13" s="4" customFormat="1" x14ac:dyDescent="0.25">
      <c r="A237" s="18"/>
      <c r="B237" s="15"/>
      <c r="C237" s="9"/>
      <c r="D237" s="25"/>
      <c r="E237" s="30"/>
      <c r="F237" s="30"/>
      <c r="G237" s="26"/>
      <c r="H237" s="20"/>
      <c r="L237" s="12"/>
      <c r="M237" s="11"/>
    </row>
    <row r="238" spans="1:13" s="4" customFormat="1" x14ac:dyDescent="0.25">
      <c r="A238" s="18"/>
      <c r="B238" s="15"/>
      <c r="C238" s="9"/>
      <c r="D238" s="25"/>
      <c r="E238" s="30"/>
      <c r="F238" s="30"/>
      <c r="G238" s="26"/>
      <c r="H238" s="20"/>
      <c r="L238" s="12"/>
      <c r="M238" s="13"/>
    </row>
    <row r="239" spans="1:13" x14ac:dyDescent="0.25">
      <c r="A239" s="17"/>
      <c r="D239" s="27"/>
      <c r="E239" s="31"/>
      <c r="F239" s="31"/>
    </row>
    <row r="240" spans="1:13" x14ac:dyDescent="0.25">
      <c r="A240" s="17"/>
      <c r="D240" s="27"/>
      <c r="E240" s="31"/>
      <c r="F240" s="31"/>
    </row>
    <row r="241" spans="1:13" x14ac:dyDescent="0.25">
      <c r="A241" s="17"/>
      <c r="D241" s="27"/>
      <c r="E241" s="31"/>
      <c r="F241" s="31"/>
    </row>
    <row r="242" spans="1:13" x14ac:dyDescent="0.25">
      <c r="A242" s="17"/>
      <c r="D242" s="27"/>
      <c r="E242" s="31"/>
      <c r="F242" s="31"/>
    </row>
    <row r="243" spans="1:13" x14ac:dyDescent="0.25">
      <c r="A243" s="17"/>
      <c r="D243" s="27"/>
      <c r="E243" s="31"/>
      <c r="F243" s="31"/>
    </row>
    <row r="244" spans="1:13" s="4" customFormat="1" x14ac:dyDescent="0.25">
      <c r="A244" s="18"/>
      <c r="B244" s="15"/>
      <c r="C244" s="9"/>
      <c r="D244" s="25"/>
      <c r="E244" s="30"/>
      <c r="F244" s="30"/>
      <c r="G244" s="26"/>
      <c r="H244" s="20"/>
      <c r="L244" s="12"/>
      <c r="M244" s="11"/>
    </row>
    <row r="245" spans="1:13" s="4" customFormat="1" x14ac:dyDescent="0.25">
      <c r="A245" s="18"/>
      <c r="B245" s="15"/>
      <c r="C245" s="9"/>
      <c r="D245" s="25"/>
      <c r="E245" s="30"/>
      <c r="F245" s="30"/>
      <c r="G245" s="26"/>
      <c r="H245" s="20"/>
      <c r="L245" s="12"/>
      <c r="M245" s="13"/>
    </row>
    <row r="246" spans="1:13" x14ac:dyDescent="0.25">
      <c r="A246" s="17"/>
      <c r="D246" s="27"/>
      <c r="E246" s="31"/>
      <c r="F246" s="31"/>
    </row>
    <row r="247" spans="1:13" x14ac:dyDescent="0.25">
      <c r="A247" s="17"/>
      <c r="D247" s="27"/>
      <c r="E247" s="31"/>
      <c r="F247" s="31"/>
    </row>
    <row r="248" spans="1:13" x14ac:dyDescent="0.25">
      <c r="A248" s="17"/>
      <c r="D248" s="27"/>
      <c r="E248" s="31"/>
      <c r="F248" s="31"/>
    </row>
    <row r="249" spans="1:13" x14ac:dyDescent="0.25">
      <c r="A249" s="17"/>
      <c r="D249" s="27"/>
      <c r="E249" s="31"/>
      <c r="F249" s="31"/>
    </row>
    <row r="250" spans="1:13" x14ac:dyDescent="0.25">
      <c r="A250" s="17"/>
      <c r="D250" s="27"/>
      <c r="E250" s="31"/>
      <c r="F250" s="31"/>
    </row>
    <row r="251" spans="1:13" s="4" customFormat="1" x14ac:dyDescent="0.25">
      <c r="A251" s="18"/>
      <c r="B251" s="15"/>
      <c r="C251" s="9"/>
      <c r="D251" s="25"/>
      <c r="E251" s="30"/>
      <c r="F251" s="30"/>
      <c r="G251" s="26"/>
      <c r="H251" s="20"/>
      <c r="L251" s="12"/>
      <c r="M251" s="11"/>
    </row>
    <row r="252" spans="1:13" s="4" customFormat="1" x14ac:dyDescent="0.25">
      <c r="A252" s="18"/>
      <c r="B252" s="15"/>
      <c r="C252" s="9"/>
      <c r="D252" s="25"/>
      <c r="E252" s="30"/>
      <c r="F252" s="30"/>
      <c r="G252" s="26"/>
      <c r="H252" s="20"/>
      <c r="L252" s="12"/>
      <c r="M252" s="13"/>
    </row>
    <row r="253" spans="1:13" x14ac:dyDescent="0.25">
      <c r="A253" s="17"/>
      <c r="D253" s="27"/>
      <c r="E253" s="31"/>
      <c r="F253" s="31"/>
    </row>
    <row r="254" spans="1:13" x14ac:dyDescent="0.25">
      <c r="A254" s="17"/>
      <c r="D254" s="27"/>
      <c r="E254" s="31"/>
      <c r="F254" s="31"/>
    </row>
    <row r="255" spans="1:13" x14ac:dyDescent="0.25">
      <c r="A255" s="17"/>
      <c r="D255" s="27"/>
      <c r="E255" s="31"/>
      <c r="F255" s="31"/>
    </row>
    <row r="256" spans="1:13" x14ac:dyDescent="0.25">
      <c r="A256" s="17"/>
      <c r="D256" s="27"/>
      <c r="E256" s="31"/>
      <c r="F256" s="31"/>
    </row>
    <row r="257" spans="1:13" x14ac:dyDescent="0.25">
      <c r="A257" s="17"/>
      <c r="D257" s="27"/>
      <c r="E257" s="31"/>
      <c r="F257" s="31"/>
    </row>
    <row r="258" spans="1:13" s="4" customFormat="1" x14ac:dyDescent="0.25">
      <c r="A258" s="18"/>
      <c r="B258" s="15"/>
      <c r="C258" s="9"/>
      <c r="D258" s="25"/>
      <c r="E258" s="30"/>
      <c r="F258" s="30"/>
      <c r="G258" s="26"/>
      <c r="H258" s="20"/>
      <c r="L258" s="12"/>
      <c r="M258" s="11"/>
    </row>
    <row r="259" spans="1:13" s="4" customFormat="1" x14ac:dyDescent="0.25">
      <c r="A259" s="18"/>
      <c r="B259" s="15"/>
      <c r="C259" s="9"/>
      <c r="D259" s="25"/>
      <c r="E259" s="30"/>
      <c r="F259" s="30"/>
      <c r="G259" s="26"/>
      <c r="H259" s="20"/>
      <c r="L259" s="12"/>
      <c r="M259" s="13"/>
    </row>
    <row r="260" spans="1:13" x14ac:dyDescent="0.25">
      <c r="A260" s="17"/>
      <c r="D260" s="27"/>
      <c r="E260" s="31"/>
      <c r="F260" s="31"/>
    </row>
    <row r="261" spans="1:13" x14ac:dyDescent="0.25">
      <c r="A261" s="17"/>
      <c r="D261" s="27"/>
      <c r="E261" s="31"/>
      <c r="F261" s="31"/>
    </row>
    <row r="262" spans="1:13" x14ac:dyDescent="0.25">
      <c r="A262" s="17"/>
      <c r="D262" s="27"/>
      <c r="E262" s="31"/>
      <c r="F262" s="31"/>
    </row>
    <row r="263" spans="1:13" x14ac:dyDescent="0.25">
      <c r="A263" s="17"/>
      <c r="D263" s="27"/>
      <c r="E263" s="31"/>
      <c r="F263" s="31"/>
    </row>
    <row r="264" spans="1:13" x14ac:dyDescent="0.25">
      <c r="A264" s="17"/>
      <c r="D264" s="27"/>
      <c r="E264" s="31"/>
      <c r="F264" s="31"/>
    </row>
    <row r="265" spans="1:13" s="4" customFormat="1" x14ac:dyDescent="0.25">
      <c r="A265" s="18"/>
      <c r="B265" s="15"/>
      <c r="C265" s="9"/>
      <c r="D265" s="25"/>
      <c r="E265" s="30"/>
      <c r="F265" s="30"/>
      <c r="G265" s="26"/>
      <c r="H265" s="20"/>
      <c r="L265" s="12"/>
      <c r="M265" s="11"/>
    </row>
    <row r="266" spans="1:13" s="4" customFormat="1" x14ac:dyDescent="0.25">
      <c r="A266" s="18"/>
      <c r="B266" s="15"/>
      <c r="C266" s="9"/>
      <c r="D266" s="25"/>
      <c r="E266" s="30"/>
      <c r="F266" s="30"/>
      <c r="G266" s="26"/>
      <c r="H266" s="20"/>
      <c r="L266" s="12"/>
      <c r="M266" s="13"/>
    </row>
    <row r="267" spans="1:13" x14ac:dyDescent="0.25">
      <c r="A267" s="17"/>
      <c r="D267" s="27"/>
      <c r="E267" s="31"/>
      <c r="F267" s="31"/>
    </row>
    <row r="268" spans="1:13" x14ac:dyDescent="0.25">
      <c r="A268" s="17"/>
      <c r="D268" s="27"/>
      <c r="E268" s="31"/>
      <c r="F268" s="31"/>
    </row>
    <row r="269" spans="1:13" x14ac:dyDescent="0.25">
      <c r="A269" s="17"/>
      <c r="D269" s="27"/>
      <c r="E269" s="31"/>
      <c r="F269" s="31"/>
    </row>
    <row r="270" spans="1:13" x14ac:dyDescent="0.25">
      <c r="A270" s="17"/>
      <c r="D270" s="27"/>
      <c r="E270" s="31"/>
      <c r="F270" s="31"/>
    </row>
    <row r="271" spans="1:13" x14ac:dyDescent="0.25">
      <c r="A271" s="17"/>
      <c r="D271" s="27"/>
      <c r="E271" s="31"/>
      <c r="F271" s="31"/>
    </row>
    <row r="272" spans="1:13" s="4" customFormat="1" x14ac:dyDescent="0.25">
      <c r="A272" s="18"/>
      <c r="B272" s="15"/>
      <c r="C272" s="9"/>
      <c r="D272" s="25"/>
      <c r="E272" s="30"/>
      <c r="F272" s="30"/>
      <c r="G272" s="26"/>
      <c r="H272" s="20"/>
      <c r="L272" s="12"/>
      <c r="M272" s="11"/>
    </row>
    <row r="273" spans="1:13" s="4" customFormat="1" x14ac:dyDescent="0.25">
      <c r="A273" s="18"/>
      <c r="B273" s="15"/>
      <c r="C273" s="9"/>
      <c r="D273" s="25"/>
      <c r="E273" s="30"/>
      <c r="F273" s="30"/>
      <c r="G273" s="26"/>
      <c r="H273" s="20"/>
      <c r="L273" s="12"/>
      <c r="M273" s="13"/>
    </row>
    <row r="274" spans="1:13" x14ac:dyDescent="0.25">
      <c r="A274" s="17"/>
      <c r="D274" s="27"/>
      <c r="E274" s="31"/>
      <c r="F274" s="31"/>
    </row>
    <row r="275" spans="1:13" x14ac:dyDescent="0.25">
      <c r="A275" s="17"/>
      <c r="D275" s="27"/>
      <c r="E275" s="31"/>
      <c r="F275" s="31"/>
    </row>
    <row r="276" spans="1:13" x14ac:dyDescent="0.25">
      <c r="A276" s="17"/>
      <c r="D276" s="27"/>
      <c r="E276" s="31"/>
      <c r="F276" s="31"/>
    </row>
    <row r="277" spans="1:13" x14ac:dyDescent="0.25">
      <c r="A277" s="17"/>
      <c r="D277" s="27"/>
      <c r="E277" s="31"/>
      <c r="F277" s="31"/>
    </row>
    <row r="278" spans="1:13" x14ac:dyDescent="0.25">
      <c r="A278" s="17"/>
      <c r="D278" s="27"/>
      <c r="E278" s="31"/>
      <c r="F278" s="31"/>
    </row>
    <row r="279" spans="1:13" s="4" customFormat="1" x14ac:dyDescent="0.25">
      <c r="A279" s="18"/>
      <c r="B279" s="15"/>
      <c r="C279" s="9"/>
      <c r="D279" s="25"/>
      <c r="E279" s="30"/>
      <c r="F279" s="30"/>
      <c r="G279" s="26"/>
      <c r="H279" s="20"/>
      <c r="L279" s="12"/>
      <c r="M279" s="11"/>
    </row>
    <row r="280" spans="1:13" s="4" customFormat="1" x14ac:dyDescent="0.25">
      <c r="A280" s="18"/>
      <c r="B280" s="15"/>
      <c r="C280" s="9"/>
      <c r="D280" s="25"/>
      <c r="E280" s="30"/>
      <c r="F280" s="30"/>
      <c r="G280" s="26"/>
      <c r="H280" s="20"/>
      <c r="L280" s="12"/>
      <c r="M280" s="13"/>
    </row>
    <row r="281" spans="1:13" x14ac:dyDescent="0.25">
      <c r="A281" s="17"/>
      <c r="D281" s="27"/>
      <c r="E281" s="31"/>
      <c r="F281" s="31"/>
    </row>
    <row r="282" spans="1:13" x14ac:dyDescent="0.25">
      <c r="A282" s="17"/>
      <c r="D282" s="27"/>
      <c r="E282" s="31"/>
      <c r="F282" s="31"/>
    </row>
    <row r="283" spans="1:13" x14ac:dyDescent="0.25">
      <c r="A283" s="17"/>
      <c r="D283" s="27"/>
      <c r="E283" s="31"/>
      <c r="F283" s="31"/>
    </row>
    <row r="284" spans="1:13" x14ac:dyDescent="0.25">
      <c r="A284" s="17"/>
      <c r="D284" s="27"/>
      <c r="E284" s="31"/>
      <c r="F284" s="31"/>
    </row>
    <row r="285" spans="1:13" x14ac:dyDescent="0.25">
      <c r="A285" s="17"/>
      <c r="D285" s="27"/>
      <c r="E285" s="31"/>
      <c r="F285" s="31"/>
    </row>
    <row r="286" spans="1:13" s="4" customFormat="1" x14ac:dyDescent="0.25">
      <c r="A286" s="18"/>
      <c r="B286" s="15"/>
      <c r="C286" s="9"/>
      <c r="D286" s="25"/>
      <c r="E286" s="30"/>
      <c r="F286" s="30"/>
      <c r="G286" s="26"/>
      <c r="H286" s="20"/>
      <c r="L286" s="12"/>
      <c r="M286" s="11"/>
    </row>
    <row r="287" spans="1:13" s="4" customFormat="1" x14ac:dyDescent="0.25">
      <c r="A287" s="18"/>
      <c r="B287" s="15"/>
      <c r="C287" s="9"/>
      <c r="D287" s="25"/>
      <c r="E287" s="30"/>
      <c r="F287" s="30"/>
      <c r="G287" s="26"/>
      <c r="H287" s="20"/>
      <c r="L287" s="12"/>
      <c r="M287" s="13"/>
    </row>
    <row r="288" spans="1:13" x14ac:dyDescent="0.25">
      <c r="A288" s="17"/>
      <c r="D288" s="27"/>
      <c r="E288" s="31"/>
      <c r="F288" s="31"/>
    </row>
    <row r="289" spans="1:13" x14ac:dyDescent="0.25">
      <c r="A289" s="17"/>
      <c r="D289" s="27"/>
      <c r="E289" s="31"/>
      <c r="F289" s="31"/>
    </row>
    <row r="290" spans="1:13" x14ac:dyDescent="0.25">
      <c r="A290" s="17"/>
      <c r="D290" s="27"/>
      <c r="E290" s="31"/>
      <c r="F290" s="31"/>
    </row>
    <row r="291" spans="1:13" x14ac:dyDescent="0.25">
      <c r="A291" s="17"/>
      <c r="D291" s="27"/>
      <c r="E291" s="31"/>
      <c r="F291" s="31"/>
    </row>
    <row r="292" spans="1:13" x14ac:dyDescent="0.25">
      <c r="A292" s="17"/>
      <c r="D292" s="27"/>
      <c r="E292" s="31"/>
      <c r="F292" s="31"/>
    </row>
    <row r="293" spans="1:13" s="4" customFormat="1" x14ac:dyDescent="0.25">
      <c r="A293" s="18"/>
      <c r="B293" s="15"/>
      <c r="C293" s="9"/>
      <c r="D293" s="25"/>
      <c r="E293" s="30"/>
      <c r="F293" s="30"/>
      <c r="G293" s="26"/>
      <c r="H293" s="20"/>
      <c r="L293" s="12"/>
      <c r="M293" s="11"/>
    </row>
    <row r="294" spans="1:13" s="4" customFormat="1" x14ac:dyDescent="0.25">
      <c r="A294" s="18"/>
      <c r="B294" s="15"/>
      <c r="C294" s="9"/>
      <c r="D294" s="25"/>
      <c r="E294" s="30"/>
      <c r="F294" s="30"/>
      <c r="G294" s="26"/>
      <c r="H294" s="20"/>
      <c r="L294" s="12"/>
      <c r="M294" s="13"/>
    </row>
    <row r="295" spans="1:13" x14ac:dyDescent="0.25">
      <c r="A295" s="17"/>
      <c r="D295" s="27"/>
      <c r="E295" s="31"/>
      <c r="F295" s="31"/>
    </row>
    <row r="296" spans="1:13" x14ac:dyDescent="0.25">
      <c r="A296" s="17"/>
      <c r="D296" s="27"/>
      <c r="E296" s="31"/>
      <c r="F296" s="31"/>
    </row>
    <row r="297" spans="1:13" x14ac:dyDescent="0.25">
      <c r="A297" s="17"/>
      <c r="D297" s="27"/>
      <c r="E297" s="31"/>
      <c r="F297" s="31"/>
    </row>
    <row r="298" spans="1:13" x14ac:dyDescent="0.25">
      <c r="A298" s="17"/>
      <c r="D298" s="27"/>
      <c r="E298" s="31"/>
      <c r="F298" s="31"/>
    </row>
    <row r="299" spans="1:13" x14ac:dyDescent="0.25">
      <c r="A299" s="17"/>
      <c r="D299" s="27"/>
      <c r="E299" s="31"/>
      <c r="F299" s="31"/>
    </row>
    <row r="300" spans="1:13" s="4" customFormat="1" x14ac:dyDescent="0.25">
      <c r="A300" s="18"/>
      <c r="B300" s="15"/>
      <c r="C300" s="9"/>
      <c r="D300" s="25"/>
      <c r="E300" s="30"/>
      <c r="F300" s="30"/>
      <c r="G300" s="26"/>
      <c r="H300" s="20"/>
      <c r="L300" s="12"/>
      <c r="M300" s="11"/>
    </row>
    <row r="301" spans="1:13" s="4" customFormat="1" x14ac:dyDescent="0.25">
      <c r="A301" s="18"/>
      <c r="B301" s="15"/>
      <c r="C301" s="9"/>
      <c r="D301" s="25"/>
      <c r="E301" s="30"/>
      <c r="F301" s="30"/>
      <c r="G301" s="26"/>
      <c r="H301" s="20"/>
      <c r="L301" s="12"/>
      <c r="M301" s="13"/>
    </row>
    <row r="302" spans="1:13" x14ac:dyDescent="0.25">
      <c r="A302" s="17"/>
      <c r="D302" s="27"/>
      <c r="E302" s="31"/>
      <c r="F302" s="31"/>
    </row>
    <row r="303" spans="1:13" x14ac:dyDescent="0.25">
      <c r="A303" s="17"/>
      <c r="D303" s="27"/>
      <c r="E303" s="31"/>
      <c r="F303" s="31"/>
    </row>
    <row r="304" spans="1:13" x14ac:dyDescent="0.25">
      <c r="A304" s="17"/>
      <c r="D304" s="27"/>
      <c r="E304" s="31"/>
      <c r="F304" s="31"/>
    </row>
    <row r="305" spans="1:13" x14ac:dyDescent="0.25">
      <c r="A305" s="17"/>
      <c r="D305" s="27"/>
      <c r="E305" s="31"/>
      <c r="F305" s="31"/>
    </row>
    <row r="306" spans="1:13" x14ac:dyDescent="0.25">
      <c r="A306" s="17"/>
      <c r="D306" s="27"/>
      <c r="E306" s="31"/>
      <c r="F306" s="31"/>
    </row>
    <row r="307" spans="1:13" s="4" customFormat="1" x14ac:dyDescent="0.25">
      <c r="A307" s="18"/>
      <c r="B307" s="15"/>
      <c r="C307" s="9"/>
      <c r="D307" s="25"/>
      <c r="E307" s="30"/>
      <c r="F307" s="30"/>
      <c r="G307" s="26"/>
      <c r="H307" s="20"/>
      <c r="L307" s="12"/>
      <c r="M307" s="11"/>
    </row>
    <row r="308" spans="1:13" s="4" customFormat="1" x14ac:dyDescent="0.25">
      <c r="A308" s="18"/>
      <c r="B308" s="15"/>
      <c r="C308" s="9"/>
      <c r="D308" s="25"/>
      <c r="E308" s="30"/>
      <c r="F308" s="30"/>
      <c r="G308" s="26"/>
      <c r="H308" s="20"/>
      <c r="L308" s="12"/>
      <c r="M308" s="13"/>
    </row>
    <row r="309" spans="1:13" x14ac:dyDescent="0.25">
      <c r="A309" s="17"/>
      <c r="D309" s="27"/>
      <c r="E309" s="31"/>
      <c r="F309" s="31"/>
    </row>
    <row r="310" spans="1:13" x14ac:dyDescent="0.25">
      <c r="A310" s="17"/>
      <c r="D310" s="27"/>
      <c r="E310" s="31"/>
      <c r="F310" s="31"/>
    </row>
    <row r="311" spans="1:13" x14ac:dyDescent="0.25">
      <c r="A311" s="17"/>
      <c r="D311" s="27"/>
      <c r="E311" s="31"/>
      <c r="F311" s="31"/>
    </row>
    <row r="312" spans="1:13" x14ac:dyDescent="0.25">
      <c r="A312" s="17"/>
      <c r="D312" s="27"/>
      <c r="E312" s="31"/>
      <c r="F312" s="31"/>
    </row>
    <row r="313" spans="1:13" x14ac:dyDescent="0.25">
      <c r="A313" s="17"/>
      <c r="D313" s="27"/>
      <c r="E313" s="31"/>
      <c r="F313" s="31"/>
    </row>
    <row r="314" spans="1:13" s="4" customFormat="1" x14ac:dyDescent="0.25">
      <c r="A314" s="18"/>
      <c r="B314" s="15"/>
      <c r="C314" s="9"/>
      <c r="D314" s="25"/>
      <c r="E314" s="30"/>
      <c r="F314" s="30"/>
      <c r="G314" s="26"/>
      <c r="H314" s="20"/>
      <c r="L314" s="12"/>
      <c r="M314" s="11"/>
    </row>
    <row r="315" spans="1:13" s="4" customFormat="1" x14ac:dyDescent="0.25">
      <c r="A315" s="18"/>
      <c r="B315" s="15"/>
      <c r="C315" s="9"/>
      <c r="D315" s="25"/>
      <c r="E315" s="30"/>
      <c r="F315" s="30"/>
      <c r="G315" s="26"/>
      <c r="H315" s="20"/>
      <c r="L315" s="12"/>
      <c r="M315" s="13"/>
    </row>
    <row r="316" spans="1:13" x14ac:dyDescent="0.25">
      <c r="A316" s="17"/>
      <c r="D316" s="27"/>
      <c r="E316" s="31"/>
      <c r="F316" s="31"/>
    </row>
    <row r="317" spans="1:13" x14ac:dyDescent="0.25">
      <c r="A317" s="17"/>
      <c r="D317" s="27"/>
      <c r="E317" s="31"/>
      <c r="F317" s="31"/>
    </row>
    <row r="318" spans="1:13" x14ac:dyDescent="0.25">
      <c r="A318" s="17"/>
      <c r="D318" s="27"/>
      <c r="E318" s="31"/>
      <c r="F318" s="31"/>
    </row>
    <row r="319" spans="1:13" x14ac:dyDescent="0.25">
      <c r="A319" s="17"/>
      <c r="D319" s="27"/>
      <c r="E319" s="31"/>
      <c r="F319" s="31"/>
    </row>
    <row r="320" spans="1:13" x14ac:dyDescent="0.25">
      <c r="A320" s="17"/>
      <c r="D320" s="27"/>
      <c r="E320" s="31"/>
      <c r="F320" s="31"/>
    </row>
    <row r="321" spans="1:13" s="4" customFormat="1" x14ac:dyDescent="0.25">
      <c r="A321" s="18"/>
      <c r="B321" s="15"/>
      <c r="C321" s="9"/>
      <c r="D321" s="25"/>
      <c r="E321" s="30"/>
      <c r="F321" s="30"/>
      <c r="G321" s="26"/>
      <c r="H321" s="20"/>
      <c r="L321" s="12"/>
      <c r="M321" s="11"/>
    </row>
    <row r="322" spans="1:13" s="4" customFormat="1" x14ac:dyDescent="0.25">
      <c r="A322" s="18"/>
      <c r="B322" s="15"/>
      <c r="C322" s="9"/>
      <c r="D322" s="25"/>
      <c r="E322" s="30"/>
      <c r="F322" s="30"/>
      <c r="G322" s="26"/>
      <c r="H322" s="20"/>
      <c r="L322" s="12"/>
      <c r="M322" s="13"/>
    </row>
    <row r="323" spans="1:13" x14ac:dyDescent="0.25">
      <c r="A323" s="17"/>
      <c r="D323" s="27"/>
      <c r="E323" s="31"/>
      <c r="F323" s="31"/>
    </row>
    <row r="324" spans="1:13" x14ac:dyDescent="0.25">
      <c r="A324" s="17"/>
      <c r="D324" s="27"/>
      <c r="E324" s="31"/>
      <c r="F324" s="31"/>
    </row>
    <row r="325" spans="1:13" x14ac:dyDescent="0.25">
      <c r="A325" s="17"/>
      <c r="D325" s="27"/>
      <c r="E325" s="31"/>
      <c r="F325" s="31"/>
    </row>
    <row r="326" spans="1:13" x14ac:dyDescent="0.25">
      <c r="A326" s="17"/>
      <c r="D326" s="27"/>
      <c r="E326" s="31"/>
      <c r="F326" s="31"/>
    </row>
    <row r="327" spans="1:13" x14ac:dyDescent="0.25">
      <c r="A327" s="17"/>
      <c r="D327" s="27"/>
      <c r="E327" s="31"/>
      <c r="F327" s="31"/>
    </row>
    <row r="328" spans="1:13" s="4" customFormat="1" x14ac:dyDescent="0.25">
      <c r="A328" s="18"/>
      <c r="B328" s="15"/>
      <c r="C328" s="9"/>
      <c r="D328" s="25"/>
      <c r="E328" s="30"/>
      <c r="F328" s="30"/>
      <c r="G328" s="26"/>
      <c r="H328" s="20"/>
      <c r="L328" s="12"/>
      <c r="M328" s="11"/>
    </row>
    <row r="329" spans="1:13" s="4" customFormat="1" x14ac:dyDescent="0.25">
      <c r="A329" s="18"/>
      <c r="B329" s="15"/>
      <c r="C329" s="9"/>
      <c r="D329" s="25"/>
      <c r="E329" s="30"/>
      <c r="F329" s="30"/>
      <c r="G329" s="26"/>
      <c r="H329" s="20"/>
      <c r="L329" s="12"/>
      <c r="M329" s="13"/>
    </row>
    <row r="330" spans="1:13" x14ac:dyDescent="0.25">
      <c r="A330" s="17"/>
      <c r="D330" s="27"/>
      <c r="E330" s="31"/>
      <c r="F330" s="31"/>
    </row>
    <row r="331" spans="1:13" x14ac:dyDescent="0.25">
      <c r="A331" s="17"/>
      <c r="D331" s="27"/>
      <c r="E331" s="31"/>
      <c r="F331" s="31"/>
    </row>
    <row r="332" spans="1:13" x14ac:dyDescent="0.25">
      <c r="A332" s="17"/>
      <c r="D332" s="27"/>
      <c r="E332" s="31"/>
      <c r="F332" s="31"/>
    </row>
    <row r="333" spans="1:13" x14ac:dyDescent="0.25">
      <c r="A333" s="17"/>
      <c r="D333" s="27"/>
      <c r="E333" s="31"/>
      <c r="F333" s="31"/>
    </row>
    <row r="334" spans="1:13" x14ac:dyDescent="0.25">
      <c r="A334" s="17"/>
      <c r="D334" s="27"/>
      <c r="E334" s="31"/>
      <c r="F334" s="31"/>
    </row>
    <row r="335" spans="1:13" s="4" customFormat="1" x14ac:dyDescent="0.25">
      <c r="A335" s="18"/>
      <c r="B335" s="15"/>
      <c r="C335" s="9"/>
      <c r="D335" s="25"/>
      <c r="E335" s="30"/>
      <c r="F335" s="30"/>
      <c r="G335" s="26"/>
      <c r="H335" s="20"/>
      <c r="L335" s="12"/>
      <c r="M335" s="11"/>
    </row>
    <row r="336" spans="1:13" s="4" customFormat="1" x14ac:dyDescent="0.25">
      <c r="A336" s="18"/>
      <c r="B336" s="15"/>
      <c r="C336" s="9"/>
      <c r="D336" s="25"/>
      <c r="E336" s="30"/>
      <c r="F336" s="30"/>
      <c r="G336" s="26"/>
      <c r="H336" s="20"/>
      <c r="L336" s="12"/>
      <c r="M336" s="13"/>
    </row>
    <row r="337" spans="1:13" x14ac:dyDescent="0.25">
      <c r="A337" s="17"/>
      <c r="D337" s="27"/>
      <c r="E337" s="31"/>
      <c r="F337" s="31"/>
    </row>
    <row r="338" spans="1:13" x14ac:dyDescent="0.25">
      <c r="A338" s="17"/>
      <c r="D338" s="27"/>
      <c r="E338" s="31"/>
      <c r="F338" s="31"/>
    </row>
    <row r="339" spans="1:13" x14ac:dyDescent="0.25">
      <c r="A339" s="17"/>
      <c r="D339" s="27"/>
      <c r="E339" s="31"/>
      <c r="F339" s="31"/>
    </row>
    <row r="340" spans="1:13" x14ac:dyDescent="0.25">
      <c r="A340" s="17"/>
      <c r="D340" s="27"/>
      <c r="E340" s="31"/>
      <c r="F340" s="31"/>
    </row>
    <row r="341" spans="1:13" x14ac:dyDescent="0.25">
      <c r="A341" s="17"/>
      <c r="D341" s="27"/>
      <c r="E341" s="31"/>
      <c r="F341" s="31"/>
    </row>
    <row r="342" spans="1:13" s="4" customFormat="1" x14ac:dyDescent="0.25">
      <c r="A342" s="18"/>
      <c r="B342" s="15"/>
      <c r="C342" s="9"/>
      <c r="D342" s="25"/>
      <c r="E342" s="30"/>
      <c r="F342" s="30"/>
      <c r="G342" s="26"/>
      <c r="H342" s="20"/>
      <c r="L342" s="12"/>
      <c r="M342" s="11"/>
    </row>
    <row r="343" spans="1:13" s="4" customFormat="1" x14ac:dyDescent="0.25">
      <c r="A343" s="18"/>
      <c r="B343" s="15"/>
      <c r="C343" s="9"/>
      <c r="D343" s="25"/>
      <c r="E343" s="30"/>
      <c r="F343" s="30"/>
      <c r="G343" s="26"/>
      <c r="H343" s="20"/>
      <c r="L343" s="12"/>
      <c r="M343" s="13"/>
    </row>
    <row r="344" spans="1:13" x14ac:dyDescent="0.25">
      <c r="A344" s="17"/>
      <c r="D344" s="27"/>
      <c r="E344" s="31"/>
      <c r="F344" s="31"/>
    </row>
    <row r="345" spans="1:13" x14ac:dyDescent="0.25">
      <c r="A345" s="17"/>
      <c r="D345" s="27"/>
      <c r="E345" s="31"/>
      <c r="F345" s="31"/>
    </row>
    <row r="346" spans="1:13" x14ac:dyDescent="0.25">
      <c r="A346" s="17"/>
      <c r="D346" s="27"/>
      <c r="E346" s="31"/>
      <c r="F346" s="31"/>
    </row>
    <row r="347" spans="1:13" x14ac:dyDescent="0.25">
      <c r="A347" s="17"/>
      <c r="D347" s="27"/>
      <c r="E347" s="31"/>
      <c r="F347" s="31"/>
    </row>
    <row r="348" spans="1:13" x14ac:dyDescent="0.25">
      <c r="A348" s="17"/>
      <c r="D348" s="27"/>
      <c r="E348" s="31"/>
      <c r="F348" s="31"/>
    </row>
    <row r="349" spans="1:13" s="4" customFormat="1" x14ac:dyDescent="0.25">
      <c r="A349" s="18"/>
      <c r="B349" s="15"/>
      <c r="C349" s="9"/>
      <c r="D349" s="25"/>
      <c r="E349" s="30"/>
      <c r="F349" s="30"/>
      <c r="G349" s="26"/>
      <c r="H349" s="20"/>
      <c r="L349" s="12"/>
      <c r="M349" s="11"/>
    </row>
    <row r="350" spans="1:13" s="4" customFormat="1" x14ac:dyDescent="0.25">
      <c r="A350" s="18"/>
      <c r="B350" s="15"/>
      <c r="C350" s="9"/>
      <c r="D350" s="25"/>
      <c r="E350" s="30"/>
      <c r="F350" s="30"/>
      <c r="G350" s="26"/>
      <c r="H350" s="20"/>
      <c r="L350" s="12"/>
      <c r="M350" s="13"/>
    </row>
    <row r="351" spans="1:13" x14ac:dyDescent="0.25">
      <c r="A351" s="17"/>
      <c r="D351" s="27"/>
      <c r="E351" s="31"/>
      <c r="F351" s="31"/>
    </row>
    <row r="352" spans="1:13" x14ac:dyDescent="0.25">
      <c r="A352" s="17"/>
      <c r="D352" s="27"/>
      <c r="E352" s="31"/>
      <c r="F352" s="31"/>
    </row>
    <row r="353" spans="1:13" x14ac:dyDescent="0.25">
      <c r="A353" s="17"/>
      <c r="D353" s="27"/>
      <c r="E353" s="31"/>
      <c r="F353" s="31"/>
    </row>
    <row r="354" spans="1:13" x14ac:dyDescent="0.25">
      <c r="A354" s="17"/>
      <c r="D354" s="27"/>
      <c r="E354" s="31"/>
      <c r="F354" s="31"/>
    </row>
    <row r="355" spans="1:13" x14ac:dyDescent="0.25">
      <c r="A355" s="17"/>
      <c r="D355" s="27"/>
      <c r="E355" s="31"/>
      <c r="F355" s="31"/>
    </row>
    <row r="356" spans="1:13" s="4" customFormat="1" x14ac:dyDescent="0.25">
      <c r="A356" s="18"/>
      <c r="B356" s="15"/>
      <c r="C356" s="9"/>
      <c r="D356" s="25"/>
      <c r="E356" s="30"/>
      <c r="F356" s="30"/>
      <c r="G356" s="26"/>
      <c r="H356" s="20"/>
      <c r="L356" s="12"/>
      <c r="M356" s="11"/>
    </row>
    <row r="357" spans="1:13" s="4" customFormat="1" x14ac:dyDescent="0.25">
      <c r="A357" s="18"/>
      <c r="B357" s="15"/>
      <c r="C357" s="9"/>
      <c r="D357" s="25"/>
      <c r="E357" s="30"/>
      <c r="F357" s="30"/>
      <c r="G357" s="26"/>
      <c r="H357" s="20"/>
      <c r="L357" s="12"/>
      <c r="M357" s="13"/>
    </row>
    <row r="358" spans="1:13" x14ac:dyDescent="0.25">
      <c r="A358" s="17"/>
      <c r="D358" s="27"/>
      <c r="E358" s="31"/>
      <c r="F358" s="31"/>
    </row>
    <row r="359" spans="1:13" x14ac:dyDescent="0.25">
      <c r="A359" s="17"/>
      <c r="D359" s="27"/>
      <c r="E359" s="31"/>
      <c r="F359" s="31"/>
    </row>
    <row r="360" spans="1:13" x14ac:dyDescent="0.25">
      <c r="A360" s="17"/>
      <c r="D360" s="27"/>
      <c r="E360" s="31"/>
      <c r="F360" s="31"/>
    </row>
    <row r="361" spans="1:13" x14ac:dyDescent="0.25">
      <c r="A361" s="17"/>
      <c r="D361" s="27"/>
      <c r="E361" s="31"/>
      <c r="F361" s="31"/>
    </row>
    <row r="362" spans="1:13" x14ac:dyDescent="0.25">
      <c r="A362" s="17"/>
      <c r="D362" s="27"/>
      <c r="E362" s="31"/>
      <c r="F362" s="31"/>
    </row>
    <row r="363" spans="1:13" s="4" customFormat="1" x14ac:dyDescent="0.25">
      <c r="A363" s="18"/>
      <c r="B363" s="15"/>
      <c r="C363" s="9"/>
      <c r="D363" s="25"/>
      <c r="E363" s="30"/>
      <c r="F363" s="30"/>
      <c r="G363" s="26"/>
      <c r="H363" s="20"/>
      <c r="L363" s="12"/>
      <c r="M363" s="11"/>
    </row>
    <row r="364" spans="1:13" s="4" customFormat="1" x14ac:dyDescent="0.25">
      <c r="A364" s="18"/>
      <c r="B364" s="15"/>
      <c r="C364" s="9"/>
      <c r="D364" s="25"/>
      <c r="E364" s="30"/>
      <c r="F364" s="30"/>
      <c r="G364" s="26"/>
      <c r="H364" s="20"/>
      <c r="L364" s="12"/>
      <c r="M364" s="13"/>
    </row>
    <row r="365" spans="1:13" x14ac:dyDescent="0.25">
      <c r="A365" s="17"/>
      <c r="D365" s="27"/>
      <c r="E365" s="31"/>
      <c r="F365" s="31"/>
    </row>
    <row r="366" spans="1:13" x14ac:dyDescent="0.25">
      <c r="A366" s="17"/>
      <c r="D366" s="27"/>
      <c r="E366" s="31"/>
      <c r="F366" s="31"/>
    </row>
    <row r="367" spans="1:13" x14ac:dyDescent="0.25">
      <c r="A367" s="17"/>
      <c r="D367" s="27"/>
      <c r="E367" s="31"/>
      <c r="F367" s="31"/>
    </row>
    <row r="368" spans="1:13" x14ac:dyDescent="0.25">
      <c r="A368" s="17"/>
      <c r="D368" s="27"/>
      <c r="E368" s="31"/>
      <c r="F368" s="31"/>
    </row>
    <row r="369" spans="1:13" x14ac:dyDescent="0.25">
      <c r="A369" s="17"/>
      <c r="D369" s="27"/>
      <c r="E369" s="31"/>
      <c r="F369" s="31"/>
    </row>
    <row r="370" spans="1:13" s="4" customFormat="1" x14ac:dyDescent="0.25">
      <c r="A370" s="18"/>
      <c r="B370" s="15"/>
      <c r="C370" s="9"/>
      <c r="D370" s="25"/>
      <c r="E370" s="30"/>
      <c r="F370" s="30"/>
      <c r="G370" s="26"/>
      <c r="H370" s="20"/>
      <c r="L370" s="12"/>
      <c r="M370" s="11"/>
    </row>
    <row r="371" spans="1:13" s="4" customFormat="1" x14ac:dyDescent="0.25">
      <c r="A371" s="18"/>
      <c r="B371" s="15"/>
      <c r="C371" s="9"/>
      <c r="D371" s="25"/>
      <c r="E371" s="30"/>
      <c r="F371" s="30"/>
      <c r="G371" s="26"/>
      <c r="H371" s="20"/>
      <c r="L371" s="12"/>
      <c r="M371" s="13"/>
    </row>
    <row r="372" spans="1:13" x14ac:dyDescent="0.25">
      <c r="A372" s="17"/>
      <c r="D372" s="27"/>
      <c r="E372" s="31"/>
      <c r="F372" s="31"/>
    </row>
    <row r="373" spans="1:13" x14ac:dyDescent="0.25">
      <c r="A373" s="17"/>
      <c r="D373" s="27"/>
      <c r="E373" s="31"/>
      <c r="F373" s="31"/>
    </row>
    <row r="374" spans="1:13" x14ac:dyDescent="0.25">
      <c r="A374" s="17"/>
      <c r="D374" s="27"/>
      <c r="E374" s="31"/>
      <c r="F374" s="31"/>
    </row>
    <row r="375" spans="1:13" x14ac:dyDescent="0.25">
      <c r="A375" s="17"/>
      <c r="D375" s="27"/>
      <c r="E375" s="31"/>
      <c r="F375" s="31"/>
    </row>
    <row r="376" spans="1:13" x14ac:dyDescent="0.25">
      <c r="A376" s="17"/>
      <c r="D376" s="27"/>
      <c r="E376" s="31"/>
      <c r="F376" s="31"/>
    </row>
    <row r="377" spans="1:13" s="4" customFormat="1" x14ac:dyDescent="0.25">
      <c r="A377" s="18"/>
      <c r="B377" s="15"/>
      <c r="C377" s="9"/>
      <c r="D377" s="25"/>
      <c r="E377" s="30"/>
      <c r="F377" s="30"/>
      <c r="G377" s="26"/>
      <c r="H377" s="20"/>
      <c r="L377" s="12"/>
      <c r="M377" s="11"/>
    </row>
    <row r="378" spans="1:13" s="4" customFormat="1" x14ac:dyDescent="0.25">
      <c r="A378" s="18"/>
      <c r="B378" s="15"/>
      <c r="C378" s="9"/>
      <c r="D378" s="25"/>
      <c r="E378" s="30"/>
      <c r="F378" s="30"/>
      <c r="G378" s="26"/>
      <c r="H378" s="20"/>
      <c r="L378" s="12"/>
      <c r="M378" s="13"/>
    </row>
    <row r="379" spans="1:13" x14ac:dyDescent="0.25">
      <c r="A379" s="17"/>
      <c r="D379" s="27"/>
      <c r="E379" s="31"/>
      <c r="F379" s="31"/>
    </row>
    <row r="380" spans="1:13" x14ac:dyDescent="0.25">
      <c r="A380" s="17"/>
      <c r="D380" s="27"/>
      <c r="E380" s="31"/>
      <c r="F380" s="31"/>
    </row>
    <row r="381" spans="1:13" x14ac:dyDescent="0.25">
      <c r="A381" s="17"/>
      <c r="D381" s="27"/>
      <c r="E381" s="31"/>
      <c r="F381" s="31"/>
    </row>
    <row r="382" spans="1:13" x14ac:dyDescent="0.25">
      <c r="A382" s="17"/>
      <c r="D382" s="27"/>
      <c r="E382" s="31"/>
      <c r="F382" s="31"/>
    </row>
    <row r="383" spans="1:13" x14ac:dyDescent="0.25">
      <c r="A383" s="17"/>
      <c r="D383" s="27"/>
      <c r="E383" s="31"/>
      <c r="F383" s="31"/>
    </row>
    <row r="384" spans="1:13" s="4" customFormat="1" x14ac:dyDescent="0.25">
      <c r="A384" s="18"/>
      <c r="B384" s="15"/>
      <c r="C384" s="9"/>
      <c r="D384" s="25"/>
      <c r="E384" s="30"/>
      <c r="F384" s="30"/>
      <c r="G384" s="26"/>
      <c r="H384" s="20"/>
      <c r="L384" s="12"/>
      <c r="M384" s="11"/>
    </row>
    <row r="385" spans="1:13" s="4" customFormat="1" x14ac:dyDescent="0.25">
      <c r="A385" s="18"/>
      <c r="B385" s="15"/>
      <c r="C385" s="9"/>
      <c r="D385" s="25"/>
      <c r="E385" s="30"/>
      <c r="F385" s="30"/>
      <c r="G385" s="26"/>
      <c r="H385" s="20"/>
      <c r="L385" s="12"/>
      <c r="M385" s="13"/>
    </row>
    <row r="386" spans="1:13" x14ac:dyDescent="0.25">
      <c r="A386" s="17"/>
      <c r="D386" s="27"/>
      <c r="E386" s="31"/>
      <c r="F386" s="31"/>
    </row>
    <row r="387" spans="1:13" x14ac:dyDescent="0.25">
      <c r="A387" s="17"/>
      <c r="D387" s="27"/>
      <c r="E387" s="31"/>
      <c r="F387" s="31"/>
    </row>
    <row r="388" spans="1:13" x14ac:dyDescent="0.25">
      <c r="A388" s="17"/>
      <c r="D388" s="27"/>
      <c r="E388" s="31"/>
      <c r="F388" s="31"/>
    </row>
    <row r="389" spans="1:13" x14ac:dyDescent="0.25">
      <c r="A389" s="17"/>
      <c r="D389" s="27"/>
      <c r="E389" s="31"/>
      <c r="F389" s="31"/>
    </row>
    <row r="390" spans="1:13" x14ac:dyDescent="0.25">
      <c r="A390" s="17"/>
      <c r="D390" s="27"/>
      <c r="E390" s="31"/>
      <c r="F390" s="31"/>
    </row>
    <row r="391" spans="1:13" s="4" customFormat="1" x14ac:dyDescent="0.25">
      <c r="A391" s="18"/>
      <c r="B391" s="15"/>
      <c r="C391" s="9"/>
      <c r="D391" s="25"/>
      <c r="E391" s="30"/>
      <c r="F391" s="30"/>
      <c r="G391" s="26"/>
      <c r="H391" s="20"/>
      <c r="L391" s="12"/>
      <c r="M391" s="11"/>
    </row>
    <row r="392" spans="1:13" s="4" customFormat="1" x14ac:dyDescent="0.25">
      <c r="A392" s="18"/>
      <c r="B392" s="15"/>
      <c r="C392" s="9"/>
      <c r="D392" s="25"/>
      <c r="E392" s="30"/>
      <c r="F392" s="30"/>
      <c r="G392" s="26"/>
      <c r="H392" s="20"/>
      <c r="L392" s="12"/>
      <c r="M392" s="13"/>
    </row>
    <row r="393" spans="1:13" x14ac:dyDescent="0.25">
      <c r="A393" s="17"/>
      <c r="D393" s="27"/>
      <c r="E393" s="31"/>
      <c r="F393" s="31"/>
    </row>
    <row r="394" spans="1:13" x14ac:dyDescent="0.25">
      <c r="A394" s="17"/>
      <c r="D394" s="27"/>
      <c r="E394" s="31"/>
      <c r="F394" s="31"/>
    </row>
    <row r="395" spans="1:13" x14ac:dyDescent="0.25">
      <c r="A395" s="17"/>
      <c r="D395" s="27"/>
      <c r="E395" s="31"/>
      <c r="F395" s="31"/>
    </row>
    <row r="396" spans="1:13" x14ac:dyDescent="0.25">
      <c r="A396" s="17"/>
      <c r="D396" s="27"/>
      <c r="E396" s="31"/>
      <c r="F396" s="31"/>
    </row>
    <row r="397" spans="1:13" x14ac:dyDescent="0.25">
      <c r="A397" s="17"/>
      <c r="D397" s="27"/>
      <c r="E397" s="31"/>
      <c r="F397" s="31"/>
    </row>
    <row r="398" spans="1:13" s="4" customFormat="1" x14ac:dyDescent="0.25">
      <c r="A398" s="18"/>
      <c r="B398" s="15"/>
      <c r="C398" s="9"/>
      <c r="D398" s="25"/>
      <c r="E398" s="30"/>
      <c r="F398" s="30"/>
      <c r="G398" s="26"/>
      <c r="H398" s="20"/>
      <c r="L398" s="12"/>
      <c r="M398" s="11"/>
    </row>
    <row r="399" spans="1:13" s="4" customFormat="1" x14ac:dyDescent="0.25">
      <c r="A399" s="18"/>
      <c r="B399" s="15"/>
      <c r="C399" s="9"/>
      <c r="D399" s="25"/>
      <c r="E399" s="30"/>
      <c r="F399" s="30"/>
      <c r="G399" s="26"/>
      <c r="H399" s="20"/>
      <c r="L399" s="12"/>
      <c r="M399" s="13"/>
    </row>
    <row r="400" spans="1:13" x14ac:dyDescent="0.25">
      <c r="A400" s="17"/>
      <c r="D400" s="27"/>
      <c r="E400" s="31"/>
      <c r="F400" s="31"/>
    </row>
    <row r="401" spans="1:13" x14ac:dyDescent="0.25">
      <c r="A401" s="17"/>
      <c r="D401" s="27"/>
      <c r="E401" s="31"/>
      <c r="F401" s="31"/>
    </row>
    <row r="402" spans="1:13" x14ac:dyDescent="0.25">
      <c r="A402" s="17"/>
      <c r="D402" s="27"/>
      <c r="E402" s="31"/>
      <c r="F402" s="31"/>
    </row>
    <row r="403" spans="1:13" x14ac:dyDescent="0.25">
      <c r="A403" s="17"/>
      <c r="D403" s="27"/>
      <c r="E403" s="31"/>
      <c r="F403" s="31"/>
    </row>
    <row r="404" spans="1:13" x14ac:dyDescent="0.25">
      <c r="A404" s="17"/>
      <c r="D404" s="27"/>
      <c r="E404" s="31"/>
      <c r="F404" s="31"/>
    </row>
    <row r="405" spans="1:13" s="4" customFormat="1" x14ac:dyDescent="0.25">
      <c r="A405" s="18"/>
      <c r="B405" s="15"/>
      <c r="C405" s="9"/>
      <c r="D405" s="25"/>
      <c r="E405" s="30"/>
      <c r="F405" s="30"/>
      <c r="G405" s="26"/>
      <c r="H405" s="20"/>
      <c r="L405" s="12"/>
      <c r="M405" s="11"/>
    </row>
    <row r="406" spans="1:13" s="4" customFormat="1" x14ac:dyDescent="0.25">
      <c r="A406" s="18"/>
      <c r="B406" s="15"/>
      <c r="C406" s="9"/>
      <c r="D406" s="25"/>
      <c r="E406" s="30"/>
      <c r="F406" s="30"/>
      <c r="G406" s="26"/>
      <c r="H406" s="20"/>
      <c r="L406" s="12"/>
      <c r="M406" s="13"/>
    </row>
    <row r="407" spans="1:13" x14ac:dyDescent="0.25">
      <c r="A407" s="17"/>
      <c r="D407" s="27"/>
      <c r="E407" s="31"/>
      <c r="F407" s="31"/>
    </row>
    <row r="408" spans="1:13" x14ac:dyDescent="0.25">
      <c r="A408" s="17"/>
      <c r="D408" s="27"/>
      <c r="E408" s="31"/>
      <c r="F408" s="31"/>
    </row>
    <row r="409" spans="1:13" x14ac:dyDescent="0.25">
      <c r="A409" s="17"/>
      <c r="D409" s="27"/>
      <c r="E409" s="31"/>
      <c r="F409" s="31"/>
    </row>
    <row r="410" spans="1:13" x14ac:dyDescent="0.25">
      <c r="A410" s="17"/>
      <c r="D410" s="27"/>
      <c r="E410" s="31"/>
      <c r="F410" s="31"/>
    </row>
    <row r="411" spans="1:13" x14ac:dyDescent="0.25">
      <c r="A411" s="17"/>
      <c r="D411" s="27"/>
      <c r="E411" s="31"/>
      <c r="F411" s="31"/>
    </row>
    <row r="412" spans="1:13" s="4" customFormat="1" x14ac:dyDescent="0.25">
      <c r="A412" s="18"/>
      <c r="B412" s="15"/>
      <c r="C412" s="9"/>
      <c r="D412" s="25"/>
      <c r="E412" s="30"/>
      <c r="F412" s="30"/>
      <c r="G412" s="26"/>
      <c r="H412" s="20"/>
      <c r="L412" s="12"/>
      <c r="M412" s="11"/>
    </row>
    <row r="413" spans="1:13" s="4" customFormat="1" x14ac:dyDescent="0.25">
      <c r="A413" s="18"/>
      <c r="B413" s="15"/>
      <c r="C413" s="9"/>
      <c r="D413" s="25"/>
      <c r="E413" s="30"/>
      <c r="F413" s="30"/>
      <c r="G413" s="26"/>
      <c r="H413" s="20"/>
      <c r="L413" s="12"/>
      <c r="M413" s="13"/>
    </row>
    <row r="414" spans="1:13" x14ac:dyDescent="0.25">
      <c r="A414" s="17"/>
      <c r="D414" s="27"/>
      <c r="E414" s="31"/>
      <c r="F414" s="31"/>
    </row>
    <row r="415" spans="1:13" x14ac:dyDescent="0.25">
      <c r="A415" s="17"/>
      <c r="D415" s="27"/>
      <c r="E415" s="31"/>
      <c r="F415" s="31"/>
    </row>
    <row r="416" spans="1:13" x14ac:dyDescent="0.25">
      <c r="A416" s="17"/>
      <c r="D416" s="27"/>
      <c r="E416" s="31"/>
      <c r="F416" s="31"/>
    </row>
    <row r="417" spans="1:13" x14ac:dyDescent="0.25">
      <c r="A417" s="17"/>
      <c r="D417" s="27"/>
      <c r="E417" s="31"/>
      <c r="F417" s="31"/>
    </row>
    <row r="418" spans="1:13" x14ac:dyDescent="0.25">
      <c r="A418" s="17"/>
      <c r="D418" s="27"/>
      <c r="E418" s="31"/>
      <c r="F418" s="31"/>
    </row>
    <row r="419" spans="1:13" s="4" customFormat="1" x14ac:dyDescent="0.25">
      <c r="A419" s="18"/>
      <c r="B419" s="15"/>
      <c r="C419" s="9"/>
      <c r="D419" s="25"/>
      <c r="E419" s="30"/>
      <c r="F419" s="30"/>
      <c r="G419" s="26"/>
      <c r="H419" s="20"/>
      <c r="L419" s="12"/>
      <c r="M419" s="11"/>
    </row>
    <row r="420" spans="1:13" s="4" customFormat="1" x14ac:dyDescent="0.25">
      <c r="A420" s="18"/>
      <c r="B420" s="15"/>
      <c r="C420" s="9"/>
      <c r="D420" s="25"/>
      <c r="E420" s="30"/>
      <c r="F420" s="30"/>
      <c r="G420" s="26"/>
      <c r="H420" s="20"/>
      <c r="L420" s="12"/>
      <c r="M420" s="13"/>
    </row>
    <row r="421" spans="1:13" x14ac:dyDescent="0.25">
      <c r="A421" s="17"/>
      <c r="D421" s="27"/>
      <c r="E421" s="31"/>
      <c r="F421" s="31"/>
    </row>
    <row r="422" spans="1:13" x14ac:dyDescent="0.25">
      <c r="A422" s="17"/>
      <c r="D422" s="27"/>
      <c r="E422" s="31"/>
      <c r="F422" s="31"/>
    </row>
    <row r="423" spans="1:13" x14ac:dyDescent="0.25">
      <c r="A423" s="17"/>
      <c r="D423" s="27"/>
      <c r="E423" s="31"/>
      <c r="F423" s="31"/>
    </row>
    <row r="424" spans="1:13" x14ac:dyDescent="0.25">
      <c r="A424" s="17"/>
      <c r="D424" s="27"/>
      <c r="E424" s="31"/>
      <c r="F424" s="31"/>
    </row>
    <row r="425" spans="1:13" x14ac:dyDescent="0.25">
      <c r="A425" s="17"/>
      <c r="D425" s="27"/>
      <c r="E425" s="31"/>
      <c r="F425" s="31"/>
    </row>
    <row r="426" spans="1:13" s="4" customFormat="1" x14ac:dyDescent="0.25">
      <c r="A426" s="18"/>
      <c r="B426" s="15"/>
      <c r="C426" s="9"/>
      <c r="D426" s="25"/>
      <c r="E426" s="30"/>
      <c r="F426" s="30"/>
      <c r="G426" s="26"/>
      <c r="H426" s="20"/>
      <c r="L426" s="12"/>
      <c r="M426" s="11"/>
    </row>
    <row r="427" spans="1:13" s="4" customFormat="1" x14ac:dyDescent="0.25">
      <c r="A427" s="18"/>
      <c r="B427" s="15"/>
      <c r="C427" s="9"/>
      <c r="D427" s="25"/>
      <c r="E427" s="30"/>
      <c r="F427" s="30"/>
      <c r="G427" s="26"/>
      <c r="H427" s="20"/>
      <c r="L427" s="12"/>
      <c r="M427" s="13"/>
    </row>
    <row r="428" spans="1:13" x14ac:dyDescent="0.25">
      <c r="A428" s="17"/>
      <c r="D428" s="27"/>
      <c r="E428" s="31"/>
      <c r="F428" s="31"/>
    </row>
    <row r="429" spans="1:13" x14ac:dyDescent="0.25">
      <c r="A429" s="17"/>
      <c r="D429" s="27"/>
      <c r="E429" s="31"/>
      <c r="F429" s="31"/>
    </row>
    <row r="430" spans="1:13" x14ac:dyDescent="0.25">
      <c r="A430" s="17"/>
      <c r="D430" s="27"/>
      <c r="E430" s="31"/>
      <c r="F430" s="31"/>
    </row>
    <row r="431" spans="1:13" x14ac:dyDescent="0.25">
      <c r="A431" s="17"/>
      <c r="D431" s="27"/>
      <c r="E431" s="31"/>
      <c r="F431" s="31"/>
    </row>
    <row r="432" spans="1:13" x14ac:dyDescent="0.25">
      <c r="A432" s="17"/>
      <c r="D432" s="27"/>
      <c r="E432" s="31"/>
      <c r="F432" s="31"/>
    </row>
    <row r="433" spans="1:13" s="4" customFormat="1" x14ac:dyDescent="0.25">
      <c r="A433" s="18"/>
      <c r="B433" s="15"/>
      <c r="C433" s="9"/>
      <c r="D433" s="25"/>
      <c r="E433" s="30"/>
      <c r="F433" s="30"/>
      <c r="G433" s="26"/>
      <c r="H433" s="20"/>
      <c r="L433" s="12"/>
      <c r="M433" s="11"/>
    </row>
    <row r="434" spans="1:13" s="4" customFormat="1" x14ac:dyDescent="0.25">
      <c r="A434" s="18"/>
      <c r="B434" s="15"/>
      <c r="C434" s="9"/>
      <c r="D434" s="25"/>
      <c r="E434" s="30"/>
      <c r="F434" s="30"/>
      <c r="G434" s="26"/>
      <c r="H434" s="20"/>
      <c r="L434" s="12"/>
      <c r="M434" s="13"/>
    </row>
    <row r="435" spans="1:13" x14ac:dyDescent="0.25">
      <c r="A435" s="17"/>
      <c r="D435" s="27"/>
      <c r="E435" s="31"/>
      <c r="F435" s="31"/>
    </row>
    <row r="436" spans="1:13" x14ac:dyDescent="0.25">
      <c r="A436" s="17"/>
      <c r="D436" s="27"/>
      <c r="E436" s="31"/>
      <c r="F436" s="31"/>
    </row>
    <row r="437" spans="1:13" x14ac:dyDescent="0.25">
      <c r="A437" s="17"/>
      <c r="D437" s="27"/>
      <c r="E437" s="31"/>
      <c r="F437" s="31"/>
    </row>
    <row r="438" spans="1:13" x14ac:dyDescent="0.25">
      <c r="A438" s="17"/>
      <c r="D438" s="27"/>
      <c r="E438" s="31"/>
      <c r="F438" s="31"/>
    </row>
    <row r="439" spans="1:13" x14ac:dyDescent="0.25">
      <c r="A439" s="17"/>
      <c r="D439" s="27"/>
      <c r="E439" s="31"/>
      <c r="F439" s="31"/>
    </row>
    <row r="440" spans="1:13" s="4" customFormat="1" x14ac:dyDescent="0.25">
      <c r="A440" s="18"/>
      <c r="B440" s="15"/>
      <c r="C440" s="9"/>
      <c r="D440" s="25"/>
      <c r="E440" s="30"/>
      <c r="F440" s="30"/>
      <c r="G440" s="26"/>
      <c r="H440" s="20"/>
      <c r="L440" s="12"/>
      <c r="M440" s="11"/>
    </row>
    <row r="441" spans="1:13" s="4" customFormat="1" x14ac:dyDescent="0.25">
      <c r="A441" s="18"/>
      <c r="B441" s="15"/>
      <c r="C441" s="9"/>
      <c r="D441" s="25"/>
      <c r="E441" s="30"/>
      <c r="F441" s="30"/>
      <c r="G441" s="26"/>
      <c r="H441" s="20"/>
      <c r="L441" s="12"/>
      <c r="M441" s="13"/>
    </row>
    <row r="442" spans="1:13" x14ac:dyDescent="0.25">
      <c r="A442" s="17"/>
      <c r="D442" s="27"/>
      <c r="E442" s="31"/>
      <c r="F442" s="31"/>
    </row>
    <row r="443" spans="1:13" x14ac:dyDescent="0.25">
      <c r="A443" s="17"/>
      <c r="D443" s="27"/>
      <c r="E443" s="31"/>
      <c r="F443" s="31"/>
    </row>
    <row r="444" spans="1:13" x14ac:dyDescent="0.25">
      <c r="A444" s="17"/>
      <c r="D444" s="27"/>
      <c r="E444" s="31"/>
      <c r="F444" s="31"/>
    </row>
    <row r="445" spans="1:13" x14ac:dyDescent="0.25">
      <c r="A445" s="17"/>
      <c r="D445" s="27"/>
      <c r="E445" s="31"/>
      <c r="F445" s="31"/>
    </row>
    <row r="446" spans="1:13" x14ac:dyDescent="0.25">
      <c r="A446" s="17"/>
      <c r="D446" s="27"/>
      <c r="E446" s="31"/>
      <c r="F446" s="31"/>
    </row>
    <row r="447" spans="1:13" s="4" customFormat="1" x14ac:dyDescent="0.25">
      <c r="A447" s="18"/>
      <c r="B447" s="15"/>
      <c r="C447" s="9"/>
      <c r="D447" s="25"/>
      <c r="E447" s="30"/>
      <c r="F447" s="30"/>
      <c r="G447" s="26"/>
      <c r="H447" s="20"/>
      <c r="L447" s="12"/>
      <c r="M447" s="11"/>
    </row>
    <row r="448" spans="1:13" s="4" customFormat="1" x14ac:dyDescent="0.25">
      <c r="A448" s="18"/>
      <c r="B448" s="15"/>
      <c r="C448" s="9"/>
      <c r="D448" s="25"/>
      <c r="E448" s="30"/>
      <c r="F448" s="30"/>
      <c r="G448" s="26"/>
      <c r="H448" s="20"/>
      <c r="L448" s="12"/>
      <c r="M448" s="13"/>
    </row>
    <row r="449" spans="1:13" x14ac:dyDescent="0.25">
      <c r="A449" s="17"/>
      <c r="D449" s="27"/>
      <c r="E449" s="31"/>
      <c r="F449" s="31"/>
    </row>
    <row r="450" spans="1:13" x14ac:dyDescent="0.25">
      <c r="A450" s="17"/>
      <c r="D450" s="27"/>
      <c r="E450" s="31"/>
      <c r="F450" s="31"/>
    </row>
    <row r="451" spans="1:13" x14ac:dyDescent="0.25">
      <c r="A451" s="17"/>
      <c r="D451" s="27"/>
      <c r="E451" s="31"/>
      <c r="F451" s="31"/>
    </row>
    <row r="452" spans="1:13" x14ac:dyDescent="0.25">
      <c r="A452" s="17"/>
      <c r="D452" s="27"/>
      <c r="E452" s="31"/>
      <c r="F452" s="31"/>
    </row>
    <row r="453" spans="1:13" x14ac:dyDescent="0.25">
      <c r="A453" s="17"/>
      <c r="D453" s="27"/>
      <c r="E453" s="31"/>
      <c r="F453" s="31"/>
    </row>
    <row r="454" spans="1:13" s="4" customFormat="1" x14ac:dyDescent="0.25">
      <c r="A454" s="18"/>
      <c r="B454" s="15"/>
      <c r="C454" s="9"/>
      <c r="D454" s="25"/>
      <c r="E454" s="30"/>
      <c r="F454" s="30"/>
      <c r="G454" s="26"/>
      <c r="H454" s="20"/>
      <c r="L454" s="12"/>
      <c r="M454" s="11"/>
    </row>
    <row r="455" spans="1:13" s="4" customFormat="1" x14ac:dyDescent="0.25">
      <c r="A455" s="18"/>
      <c r="B455" s="15"/>
      <c r="C455" s="9"/>
      <c r="D455" s="25"/>
      <c r="E455" s="30"/>
      <c r="F455" s="30"/>
      <c r="G455" s="26"/>
      <c r="H455" s="20"/>
      <c r="L455" s="12"/>
      <c r="M455" s="13"/>
    </row>
    <row r="456" spans="1:13" x14ac:dyDescent="0.25">
      <c r="A456" s="17"/>
      <c r="D456" s="27"/>
      <c r="E456" s="31"/>
      <c r="F456" s="31"/>
    </row>
    <row r="457" spans="1:13" x14ac:dyDescent="0.25">
      <c r="A457" s="17"/>
      <c r="D457" s="27"/>
      <c r="E457" s="31"/>
      <c r="F457" s="31"/>
    </row>
    <row r="458" spans="1:13" x14ac:dyDescent="0.25">
      <c r="A458" s="17"/>
      <c r="D458" s="27"/>
      <c r="E458" s="31"/>
      <c r="F458" s="31"/>
    </row>
    <row r="459" spans="1:13" x14ac:dyDescent="0.25">
      <c r="A459" s="17"/>
      <c r="D459" s="27"/>
      <c r="E459" s="31"/>
      <c r="F459" s="31"/>
    </row>
    <row r="460" spans="1:13" x14ac:dyDescent="0.25">
      <c r="A460" s="17"/>
      <c r="D460" s="27"/>
      <c r="E460" s="31"/>
      <c r="F460" s="31"/>
    </row>
    <row r="461" spans="1:13" s="4" customFormat="1" x14ac:dyDescent="0.25">
      <c r="A461" s="18"/>
      <c r="B461" s="15"/>
      <c r="C461" s="9"/>
      <c r="D461" s="25"/>
      <c r="E461" s="30"/>
      <c r="F461" s="30"/>
      <c r="G461" s="26"/>
      <c r="H461" s="20"/>
      <c r="L461" s="12"/>
      <c r="M461" s="11"/>
    </row>
    <row r="462" spans="1:13" s="4" customFormat="1" x14ac:dyDescent="0.25">
      <c r="A462" s="18"/>
      <c r="B462" s="15"/>
      <c r="C462" s="9"/>
      <c r="D462" s="25"/>
      <c r="E462" s="30"/>
      <c r="F462" s="30"/>
      <c r="G462" s="26"/>
      <c r="H462" s="20"/>
      <c r="L462" s="12"/>
      <c r="M462" s="13"/>
    </row>
    <row r="463" spans="1:13" x14ac:dyDescent="0.25">
      <c r="A463" s="17"/>
      <c r="D463" s="27"/>
      <c r="E463" s="31"/>
      <c r="F463" s="31"/>
    </row>
    <row r="464" spans="1:13" x14ac:dyDescent="0.25">
      <c r="A464" s="17"/>
      <c r="D464" s="27"/>
      <c r="E464" s="31"/>
      <c r="F464" s="31"/>
    </row>
    <row r="465" spans="1:13" x14ac:dyDescent="0.25">
      <c r="A465" s="17"/>
      <c r="D465" s="27"/>
      <c r="E465" s="31"/>
      <c r="F465" s="31"/>
    </row>
    <row r="466" spans="1:13" x14ac:dyDescent="0.25">
      <c r="A466" s="17"/>
      <c r="D466" s="27"/>
      <c r="E466" s="31"/>
      <c r="F466" s="31"/>
    </row>
    <row r="467" spans="1:13" x14ac:dyDescent="0.25">
      <c r="A467" s="17"/>
      <c r="D467" s="27"/>
      <c r="E467" s="31"/>
      <c r="F467" s="31"/>
    </row>
    <row r="468" spans="1:13" s="4" customFormat="1" x14ac:dyDescent="0.25">
      <c r="A468" s="18"/>
      <c r="B468" s="15"/>
      <c r="C468" s="9"/>
      <c r="D468" s="25"/>
      <c r="E468" s="30"/>
      <c r="F468" s="30"/>
      <c r="G468" s="26"/>
      <c r="H468" s="20"/>
      <c r="L468" s="12"/>
      <c r="M468" s="11"/>
    </row>
    <row r="469" spans="1:13" s="4" customFormat="1" x14ac:dyDescent="0.25">
      <c r="A469" s="18"/>
      <c r="B469" s="15"/>
      <c r="C469" s="9"/>
      <c r="D469" s="25"/>
      <c r="E469" s="30"/>
      <c r="F469" s="30"/>
      <c r="G469" s="26"/>
      <c r="H469" s="20"/>
      <c r="L469" s="12"/>
      <c r="M469" s="13"/>
    </row>
    <row r="470" spans="1:13" x14ac:dyDescent="0.25">
      <c r="A470" s="17"/>
      <c r="D470" s="27"/>
      <c r="E470" s="31"/>
      <c r="F470" s="31"/>
    </row>
    <row r="471" spans="1:13" x14ac:dyDescent="0.25">
      <c r="A471" s="17"/>
      <c r="D471" s="27"/>
      <c r="E471" s="31"/>
      <c r="F471" s="31"/>
    </row>
    <row r="472" spans="1:13" x14ac:dyDescent="0.25">
      <c r="A472" s="17"/>
      <c r="D472" s="27"/>
      <c r="E472" s="31"/>
      <c r="F472" s="31"/>
    </row>
    <row r="473" spans="1:13" x14ac:dyDescent="0.25">
      <c r="A473" s="17"/>
      <c r="D473" s="27"/>
      <c r="E473" s="31"/>
      <c r="F473" s="31"/>
    </row>
    <row r="474" spans="1:13" x14ac:dyDescent="0.25">
      <c r="A474" s="17"/>
      <c r="D474" s="27"/>
      <c r="E474" s="31"/>
      <c r="F474" s="31"/>
    </row>
    <row r="475" spans="1:13" s="4" customFormat="1" x14ac:dyDescent="0.25">
      <c r="A475" s="18"/>
      <c r="B475" s="15"/>
      <c r="C475" s="9"/>
      <c r="D475" s="25"/>
      <c r="E475" s="30"/>
      <c r="F475" s="30"/>
      <c r="G475" s="26"/>
      <c r="H475" s="20"/>
      <c r="L475" s="12"/>
      <c r="M475" s="11"/>
    </row>
    <row r="476" spans="1:13" s="4" customFormat="1" x14ac:dyDescent="0.25">
      <c r="A476" s="18"/>
      <c r="B476" s="15"/>
      <c r="C476" s="9"/>
      <c r="D476" s="25"/>
      <c r="E476" s="30"/>
      <c r="F476" s="30"/>
      <c r="G476" s="26"/>
      <c r="H476" s="20"/>
      <c r="L476" s="12"/>
      <c r="M476" s="13"/>
    </row>
    <row r="477" spans="1:13" x14ac:dyDescent="0.25">
      <c r="A477" s="17"/>
      <c r="D477" s="27"/>
      <c r="E477" s="31"/>
      <c r="F477" s="31"/>
    </row>
    <row r="478" spans="1:13" x14ac:dyDescent="0.25">
      <c r="A478" s="17"/>
      <c r="D478" s="27"/>
      <c r="E478" s="31"/>
      <c r="F478" s="31"/>
    </row>
    <row r="479" spans="1:13" x14ac:dyDescent="0.25">
      <c r="A479" s="17"/>
      <c r="D479" s="27"/>
      <c r="E479" s="31"/>
      <c r="F479" s="31"/>
    </row>
    <row r="480" spans="1:13" x14ac:dyDescent="0.25">
      <c r="A480" s="17"/>
      <c r="D480" s="27"/>
      <c r="E480" s="31"/>
      <c r="F480" s="31"/>
    </row>
    <row r="481" spans="1:13" x14ac:dyDescent="0.25">
      <c r="A481" s="17"/>
      <c r="D481" s="27"/>
      <c r="E481" s="31"/>
      <c r="F481" s="31"/>
    </row>
    <row r="482" spans="1:13" s="4" customFormat="1" x14ac:dyDescent="0.25">
      <c r="A482" s="18"/>
      <c r="B482" s="15"/>
      <c r="C482" s="9"/>
      <c r="D482" s="25"/>
      <c r="E482" s="30"/>
      <c r="F482" s="30"/>
      <c r="G482" s="26"/>
      <c r="H482" s="20"/>
      <c r="L482" s="12"/>
      <c r="M482" s="11"/>
    </row>
    <row r="483" spans="1:13" s="4" customFormat="1" x14ac:dyDescent="0.25">
      <c r="A483" s="18"/>
      <c r="B483" s="15"/>
      <c r="C483" s="9"/>
      <c r="D483" s="25"/>
      <c r="E483" s="30"/>
      <c r="F483" s="30"/>
      <c r="G483" s="26"/>
      <c r="H483" s="20"/>
      <c r="L483" s="12"/>
      <c r="M483" s="13"/>
    </row>
    <row r="484" spans="1:13" x14ac:dyDescent="0.25">
      <c r="A484" s="17"/>
      <c r="D484" s="27"/>
      <c r="E484" s="31"/>
      <c r="F484" s="31"/>
    </row>
    <row r="485" spans="1:13" x14ac:dyDescent="0.25">
      <c r="A485" s="17"/>
      <c r="D485" s="27"/>
      <c r="E485" s="31"/>
      <c r="F485" s="31"/>
    </row>
    <row r="486" spans="1:13" x14ac:dyDescent="0.25">
      <c r="A486" s="17"/>
      <c r="D486" s="27"/>
      <c r="E486" s="31"/>
      <c r="F486" s="31"/>
    </row>
    <row r="487" spans="1:13" x14ac:dyDescent="0.25">
      <c r="A487" s="17"/>
      <c r="D487" s="27"/>
      <c r="E487" s="31"/>
      <c r="F487" s="31"/>
    </row>
    <row r="488" spans="1:13" x14ac:dyDescent="0.25">
      <c r="A488" s="17"/>
      <c r="D488" s="27"/>
      <c r="E488" s="31"/>
      <c r="F488" s="31"/>
    </row>
    <row r="489" spans="1:13" s="4" customFormat="1" x14ac:dyDescent="0.25">
      <c r="A489" s="18"/>
      <c r="B489" s="15"/>
      <c r="C489" s="9"/>
      <c r="D489" s="25"/>
      <c r="E489" s="30"/>
      <c r="F489" s="30"/>
      <c r="G489" s="26"/>
      <c r="H489" s="20"/>
      <c r="L489" s="12"/>
      <c r="M489" s="11"/>
    </row>
    <row r="490" spans="1:13" s="4" customFormat="1" x14ac:dyDescent="0.25">
      <c r="A490" s="18"/>
      <c r="B490" s="15"/>
      <c r="C490" s="9"/>
      <c r="D490" s="25"/>
      <c r="E490" s="30"/>
      <c r="F490" s="30"/>
      <c r="G490" s="26"/>
      <c r="H490" s="20"/>
      <c r="L490" s="12"/>
      <c r="M490" s="13"/>
    </row>
    <row r="491" spans="1:13" x14ac:dyDescent="0.25">
      <c r="A491" s="17"/>
      <c r="D491" s="27"/>
      <c r="E491" s="31"/>
      <c r="F491" s="31"/>
    </row>
    <row r="492" spans="1:13" x14ac:dyDescent="0.25">
      <c r="A492" s="17"/>
      <c r="D492" s="27"/>
      <c r="E492" s="31"/>
      <c r="F492" s="31"/>
    </row>
    <row r="493" spans="1:13" x14ac:dyDescent="0.25">
      <c r="A493" s="17"/>
      <c r="D493" s="27"/>
      <c r="E493" s="31"/>
      <c r="F493" s="31"/>
    </row>
    <row r="494" spans="1:13" x14ac:dyDescent="0.25">
      <c r="A494" s="17"/>
      <c r="D494" s="27"/>
      <c r="E494" s="31"/>
      <c r="F494" s="31"/>
    </row>
    <row r="495" spans="1:13" x14ac:dyDescent="0.25">
      <c r="A495" s="17"/>
      <c r="D495" s="27"/>
      <c r="E495" s="31"/>
      <c r="F495" s="31"/>
    </row>
    <row r="496" spans="1:13" s="4" customFormat="1" x14ac:dyDescent="0.25">
      <c r="A496" s="18"/>
      <c r="B496" s="15"/>
      <c r="C496" s="9"/>
      <c r="D496" s="25"/>
      <c r="E496" s="30"/>
      <c r="F496" s="30"/>
      <c r="G496" s="26"/>
      <c r="H496" s="20"/>
      <c r="L496" s="12"/>
      <c r="M496" s="11"/>
    </row>
    <row r="497" spans="1:13" s="4" customFormat="1" x14ac:dyDescent="0.25">
      <c r="A497" s="18"/>
      <c r="B497" s="15"/>
      <c r="C497" s="9"/>
      <c r="D497" s="25"/>
      <c r="E497" s="30"/>
      <c r="F497" s="30"/>
      <c r="G497" s="26"/>
      <c r="H497" s="20"/>
      <c r="L497" s="12"/>
      <c r="M497" s="13"/>
    </row>
    <row r="498" spans="1:13" x14ac:dyDescent="0.25">
      <c r="A498" s="17"/>
      <c r="D498" s="27"/>
      <c r="E498" s="31"/>
      <c r="F498" s="31"/>
    </row>
    <row r="499" spans="1:13" x14ac:dyDescent="0.25">
      <c r="A499" s="17"/>
      <c r="D499" s="27"/>
      <c r="E499" s="31"/>
      <c r="F499" s="31"/>
    </row>
    <row r="500" spans="1:13" x14ac:dyDescent="0.25">
      <c r="A500" s="17"/>
      <c r="D500" s="27"/>
      <c r="E500" s="31"/>
      <c r="F500" s="31"/>
    </row>
    <row r="501" spans="1:13" x14ac:dyDescent="0.25">
      <c r="A501" s="17"/>
      <c r="D501" s="27"/>
      <c r="E501" s="31"/>
      <c r="F501" s="31"/>
    </row>
    <row r="502" spans="1:13" x14ac:dyDescent="0.25">
      <c r="A502" s="17"/>
      <c r="D502" s="27"/>
      <c r="E502" s="31"/>
      <c r="F502" s="31"/>
    </row>
    <row r="503" spans="1:13" s="4" customFormat="1" x14ac:dyDescent="0.25">
      <c r="A503" s="18"/>
      <c r="B503" s="15"/>
      <c r="C503" s="9"/>
      <c r="D503" s="25"/>
      <c r="E503" s="30"/>
      <c r="F503" s="30"/>
      <c r="G503" s="26"/>
      <c r="H503" s="20"/>
      <c r="L503" s="12"/>
      <c r="M503" s="11"/>
    </row>
    <row r="504" spans="1:13" s="4" customFormat="1" x14ac:dyDescent="0.25">
      <c r="A504" s="18"/>
      <c r="B504" s="15"/>
      <c r="C504" s="9"/>
      <c r="D504" s="25"/>
      <c r="E504" s="30"/>
      <c r="F504" s="30"/>
      <c r="G504" s="26"/>
      <c r="H504" s="20"/>
      <c r="L504" s="12"/>
      <c r="M504" s="13"/>
    </row>
    <row r="505" spans="1:13" x14ac:dyDescent="0.25">
      <c r="A505" s="17"/>
      <c r="D505" s="27"/>
      <c r="E505" s="31"/>
      <c r="F505" s="31"/>
    </row>
    <row r="506" spans="1:13" x14ac:dyDescent="0.25">
      <c r="A506" s="17"/>
      <c r="D506" s="27"/>
      <c r="E506" s="31"/>
      <c r="F506" s="31"/>
    </row>
    <row r="507" spans="1:13" x14ac:dyDescent="0.25">
      <c r="A507" s="17"/>
      <c r="D507" s="27"/>
      <c r="E507" s="31"/>
      <c r="F507" s="31"/>
    </row>
    <row r="508" spans="1:13" x14ac:dyDescent="0.25">
      <c r="A508" s="17"/>
      <c r="D508" s="27"/>
      <c r="E508" s="31"/>
      <c r="F508" s="31"/>
    </row>
    <row r="509" spans="1:13" x14ac:dyDescent="0.25">
      <c r="A509" s="17"/>
      <c r="D509" s="27"/>
      <c r="E509" s="31"/>
      <c r="F509" s="31"/>
    </row>
    <row r="510" spans="1:13" s="4" customFormat="1" x14ac:dyDescent="0.25">
      <c r="A510" s="18"/>
      <c r="B510" s="15"/>
      <c r="C510" s="9"/>
      <c r="D510" s="25"/>
      <c r="E510" s="30"/>
      <c r="F510" s="30"/>
      <c r="G510" s="26"/>
      <c r="H510" s="20"/>
      <c r="L510" s="12"/>
      <c r="M510" s="11"/>
    </row>
    <row r="511" spans="1:13" s="4" customFormat="1" x14ac:dyDescent="0.25">
      <c r="A511" s="18"/>
      <c r="B511" s="15"/>
      <c r="C511" s="9"/>
      <c r="D511" s="25"/>
      <c r="E511" s="30"/>
      <c r="F511" s="30"/>
      <c r="G511" s="26"/>
      <c r="H511" s="20"/>
      <c r="L511" s="12"/>
      <c r="M511" s="13"/>
    </row>
    <row r="512" spans="1:13" x14ac:dyDescent="0.25">
      <c r="A512" s="17"/>
      <c r="D512" s="27"/>
      <c r="E512" s="31"/>
      <c r="F512" s="31"/>
    </row>
    <row r="513" spans="1:13" x14ac:dyDescent="0.25">
      <c r="A513" s="17"/>
      <c r="D513" s="27"/>
      <c r="E513" s="31"/>
      <c r="F513" s="31"/>
    </row>
    <row r="514" spans="1:13" x14ac:dyDescent="0.25">
      <c r="A514" s="17"/>
      <c r="D514" s="27"/>
      <c r="E514" s="31"/>
      <c r="F514" s="31"/>
    </row>
    <row r="515" spans="1:13" x14ac:dyDescent="0.25">
      <c r="A515" s="17"/>
      <c r="D515" s="27"/>
      <c r="E515" s="31"/>
      <c r="F515" s="31"/>
    </row>
    <row r="516" spans="1:13" x14ac:dyDescent="0.25">
      <c r="A516" s="17"/>
      <c r="D516" s="27"/>
      <c r="E516" s="31"/>
      <c r="F516" s="31"/>
    </row>
    <row r="517" spans="1:13" s="4" customFormat="1" x14ac:dyDescent="0.25">
      <c r="A517" s="18"/>
      <c r="B517" s="15"/>
      <c r="C517" s="9"/>
      <c r="D517" s="25"/>
      <c r="E517" s="30"/>
      <c r="F517" s="30"/>
      <c r="G517" s="26"/>
      <c r="H517" s="20"/>
      <c r="L517" s="12"/>
      <c r="M517" s="11"/>
    </row>
    <row r="518" spans="1:13" s="4" customFormat="1" x14ac:dyDescent="0.25">
      <c r="A518" s="18"/>
      <c r="B518" s="15"/>
      <c r="C518" s="9"/>
      <c r="D518" s="25"/>
      <c r="E518" s="30"/>
      <c r="F518" s="30"/>
      <c r="G518" s="26"/>
      <c r="H518" s="20"/>
      <c r="L518" s="12"/>
      <c r="M518" s="13"/>
    </row>
    <row r="519" spans="1:13" x14ac:dyDescent="0.25">
      <c r="A519" s="17"/>
      <c r="D519" s="27"/>
      <c r="E519" s="31"/>
      <c r="F519" s="31"/>
    </row>
    <row r="520" spans="1:13" x14ac:dyDescent="0.25">
      <c r="A520" s="17"/>
      <c r="D520" s="27"/>
      <c r="E520" s="31"/>
      <c r="F520" s="31"/>
    </row>
    <row r="521" spans="1:13" x14ac:dyDescent="0.25">
      <c r="A521" s="17"/>
      <c r="D521" s="27"/>
      <c r="E521" s="31"/>
      <c r="F521" s="31"/>
    </row>
    <row r="522" spans="1:13" x14ac:dyDescent="0.25">
      <c r="A522" s="17"/>
      <c r="D522" s="27"/>
      <c r="E522" s="31"/>
      <c r="F522" s="31"/>
    </row>
    <row r="523" spans="1:13" x14ac:dyDescent="0.25">
      <c r="A523" s="17"/>
      <c r="D523" s="27"/>
      <c r="E523" s="31"/>
      <c r="F523" s="31"/>
    </row>
    <row r="524" spans="1:13" s="4" customFormat="1" x14ac:dyDescent="0.25">
      <c r="A524" s="18"/>
      <c r="B524" s="15"/>
      <c r="C524" s="9"/>
      <c r="D524" s="25"/>
      <c r="E524" s="30"/>
      <c r="F524" s="30"/>
      <c r="G524" s="26"/>
      <c r="H524" s="20"/>
      <c r="L524" s="12"/>
      <c r="M524" s="11"/>
    </row>
    <row r="525" spans="1:13" s="4" customFormat="1" x14ac:dyDescent="0.25">
      <c r="A525" s="18"/>
      <c r="B525" s="15"/>
      <c r="C525" s="9"/>
      <c r="D525" s="25"/>
      <c r="E525" s="30"/>
      <c r="F525" s="30"/>
      <c r="G525" s="26"/>
      <c r="H525" s="20"/>
      <c r="L525" s="12"/>
      <c r="M525" s="13"/>
    </row>
    <row r="526" spans="1:13" x14ac:dyDescent="0.25">
      <c r="A526" s="17"/>
      <c r="D526" s="27"/>
      <c r="E526" s="31"/>
      <c r="F526" s="31"/>
    </row>
    <row r="527" spans="1:13" x14ac:dyDescent="0.25">
      <c r="A527" s="17"/>
      <c r="D527" s="27"/>
      <c r="E527" s="31"/>
      <c r="F527" s="31"/>
    </row>
    <row r="528" spans="1:13" x14ac:dyDescent="0.25">
      <c r="A528" s="17"/>
      <c r="D528" s="27"/>
      <c r="E528" s="31"/>
      <c r="F528" s="31"/>
    </row>
    <row r="529" spans="1:13" x14ac:dyDescent="0.25">
      <c r="A529" s="17"/>
      <c r="D529" s="27"/>
      <c r="E529" s="31"/>
      <c r="F529" s="31"/>
    </row>
    <row r="530" spans="1:13" x14ac:dyDescent="0.25">
      <c r="A530" s="17"/>
      <c r="D530" s="27"/>
      <c r="E530" s="31"/>
      <c r="F530" s="31"/>
    </row>
    <row r="531" spans="1:13" s="4" customFormat="1" x14ac:dyDescent="0.25">
      <c r="A531" s="18"/>
      <c r="B531" s="15"/>
      <c r="C531" s="9"/>
      <c r="D531" s="25"/>
      <c r="E531" s="30"/>
      <c r="F531" s="30"/>
      <c r="G531" s="26"/>
      <c r="H531" s="20"/>
      <c r="L531" s="12"/>
      <c r="M531" s="11"/>
    </row>
    <row r="532" spans="1:13" s="4" customFormat="1" x14ac:dyDescent="0.25">
      <c r="A532" s="18"/>
      <c r="B532" s="15"/>
      <c r="C532" s="9"/>
      <c r="D532" s="25"/>
      <c r="E532" s="30"/>
      <c r="F532" s="30"/>
      <c r="G532" s="26"/>
      <c r="H532" s="20"/>
      <c r="L532" s="12"/>
      <c r="M532" s="13"/>
    </row>
    <row r="533" spans="1:13" x14ac:dyDescent="0.25">
      <c r="A533" s="17"/>
      <c r="D533" s="27"/>
      <c r="E533" s="31"/>
      <c r="F533" s="31"/>
    </row>
    <row r="534" spans="1:13" x14ac:dyDescent="0.25">
      <c r="A534" s="17"/>
      <c r="D534" s="27"/>
      <c r="E534" s="31"/>
      <c r="F534" s="31"/>
    </row>
    <row r="535" spans="1:13" x14ac:dyDescent="0.25">
      <c r="A535" s="17"/>
      <c r="D535" s="27"/>
      <c r="E535" s="31"/>
      <c r="F535" s="31"/>
    </row>
    <row r="536" spans="1:13" x14ac:dyDescent="0.25">
      <c r="A536" s="17"/>
      <c r="D536" s="27"/>
      <c r="E536" s="31"/>
      <c r="F536" s="31"/>
    </row>
    <row r="537" spans="1:13" x14ac:dyDescent="0.25">
      <c r="A537" s="17"/>
      <c r="D537" s="27"/>
      <c r="E537" s="31"/>
      <c r="F537" s="31"/>
    </row>
    <row r="538" spans="1:13" s="4" customFormat="1" x14ac:dyDescent="0.25">
      <c r="A538" s="18"/>
      <c r="B538" s="15"/>
      <c r="C538" s="9"/>
      <c r="D538" s="25"/>
      <c r="E538" s="30"/>
      <c r="F538" s="30"/>
      <c r="G538" s="26"/>
      <c r="H538" s="20"/>
      <c r="L538" s="12"/>
      <c r="M538" s="11"/>
    </row>
    <row r="539" spans="1:13" s="4" customFormat="1" x14ac:dyDescent="0.25">
      <c r="A539" s="18"/>
      <c r="B539" s="15"/>
      <c r="C539" s="9"/>
      <c r="D539" s="25"/>
      <c r="E539" s="30"/>
      <c r="F539" s="30"/>
      <c r="G539" s="26"/>
      <c r="H539" s="20"/>
      <c r="L539" s="12"/>
      <c r="M539" s="13"/>
    </row>
    <row r="540" spans="1:13" x14ac:dyDescent="0.25">
      <c r="A540" s="17"/>
      <c r="D540" s="27"/>
      <c r="E540" s="31"/>
      <c r="F540" s="31"/>
    </row>
    <row r="541" spans="1:13" x14ac:dyDescent="0.25">
      <c r="A541" s="17"/>
      <c r="D541" s="27"/>
      <c r="E541" s="31"/>
      <c r="F541" s="31"/>
    </row>
    <row r="542" spans="1:13" x14ac:dyDescent="0.25">
      <c r="A542" s="17"/>
      <c r="D542" s="27"/>
      <c r="E542" s="31"/>
      <c r="F542" s="31"/>
    </row>
    <row r="543" spans="1:13" x14ac:dyDescent="0.25">
      <c r="A543" s="17"/>
      <c r="D543" s="27"/>
      <c r="E543" s="31"/>
      <c r="F543" s="31"/>
    </row>
    <row r="544" spans="1:13" x14ac:dyDescent="0.25">
      <c r="A544" s="17"/>
      <c r="D544" s="27"/>
      <c r="E544" s="31"/>
      <c r="F544" s="31"/>
    </row>
    <row r="545" spans="1:13" s="4" customFormat="1" x14ac:dyDescent="0.25">
      <c r="A545" s="18"/>
      <c r="B545" s="15"/>
      <c r="C545" s="9"/>
      <c r="D545" s="25"/>
      <c r="E545" s="30"/>
      <c r="F545" s="30"/>
      <c r="G545" s="26"/>
      <c r="H545" s="20"/>
      <c r="L545" s="12"/>
      <c r="M545" s="11"/>
    </row>
    <row r="546" spans="1:13" s="4" customFormat="1" x14ac:dyDescent="0.25">
      <c r="A546" s="18"/>
      <c r="B546" s="15"/>
      <c r="C546" s="9"/>
      <c r="D546" s="25"/>
      <c r="E546" s="30"/>
      <c r="F546" s="30"/>
      <c r="G546" s="26"/>
      <c r="H546" s="20"/>
      <c r="L546" s="12"/>
      <c r="M546" s="13"/>
    </row>
    <row r="547" spans="1:13" x14ac:dyDescent="0.25">
      <c r="A547" s="17"/>
      <c r="D547" s="27"/>
      <c r="E547" s="31"/>
      <c r="F547" s="31"/>
    </row>
    <row r="548" spans="1:13" x14ac:dyDescent="0.25">
      <c r="A548" s="17"/>
      <c r="D548" s="27"/>
      <c r="E548" s="31"/>
      <c r="F548" s="31"/>
    </row>
    <row r="549" spans="1:13" x14ac:dyDescent="0.25">
      <c r="A549" s="17"/>
      <c r="D549" s="27"/>
      <c r="E549" s="31"/>
      <c r="F549" s="31"/>
    </row>
    <row r="550" spans="1:13" x14ac:dyDescent="0.25">
      <c r="A550" s="17"/>
      <c r="D550" s="27"/>
      <c r="E550" s="31"/>
      <c r="F550" s="31"/>
    </row>
    <row r="551" spans="1:13" x14ac:dyDescent="0.25">
      <c r="A551" s="17"/>
      <c r="D551" s="27"/>
      <c r="E551" s="31"/>
      <c r="F551" s="31"/>
    </row>
    <row r="552" spans="1:13" s="4" customFormat="1" x14ac:dyDescent="0.25">
      <c r="A552" s="18"/>
      <c r="B552" s="15"/>
      <c r="C552" s="9"/>
      <c r="D552" s="25"/>
      <c r="E552" s="30"/>
      <c r="F552" s="30"/>
      <c r="G552" s="26"/>
      <c r="H552" s="20"/>
      <c r="L552" s="12"/>
      <c r="M552" s="11"/>
    </row>
    <row r="553" spans="1:13" s="4" customFormat="1" x14ac:dyDescent="0.25">
      <c r="A553" s="18"/>
      <c r="B553" s="15"/>
      <c r="C553" s="9"/>
      <c r="D553" s="25"/>
      <c r="E553" s="30"/>
      <c r="F553" s="30"/>
      <c r="G553" s="26"/>
      <c r="H553" s="20"/>
      <c r="L553" s="12"/>
      <c r="M553" s="13"/>
    </row>
    <row r="554" spans="1:13" x14ac:dyDescent="0.25">
      <c r="A554" s="17"/>
      <c r="D554" s="27"/>
      <c r="E554" s="31"/>
      <c r="F554" s="31"/>
    </row>
    <row r="555" spans="1:13" x14ac:dyDescent="0.25">
      <c r="A555" s="17"/>
      <c r="D555" s="27"/>
      <c r="E555" s="31"/>
      <c r="F555" s="31"/>
    </row>
    <row r="556" spans="1:13" x14ac:dyDescent="0.25">
      <c r="A556" s="17"/>
      <c r="D556" s="27"/>
      <c r="E556" s="31"/>
      <c r="F556" s="31"/>
    </row>
    <row r="557" spans="1:13" x14ac:dyDescent="0.25">
      <c r="A557" s="17"/>
      <c r="D557" s="27"/>
      <c r="E557" s="31"/>
      <c r="F557" s="31"/>
    </row>
    <row r="558" spans="1:13" x14ac:dyDescent="0.25">
      <c r="A558" s="17"/>
      <c r="D558" s="27"/>
      <c r="E558" s="31"/>
      <c r="F558" s="31"/>
    </row>
    <row r="559" spans="1:13" s="4" customFormat="1" x14ac:dyDescent="0.25">
      <c r="A559" s="18"/>
      <c r="B559" s="15"/>
      <c r="C559" s="9"/>
      <c r="D559" s="25"/>
      <c r="E559" s="30"/>
      <c r="F559" s="30"/>
      <c r="G559" s="26"/>
      <c r="H559" s="20"/>
      <c r="L559" s="12"/>
      <c r="M559" s="11"/>
    </row>
    <row r="560" spans="1:13" s="4" customFormat="1" x14ac:dyDescent="0.25">
      <c r="A560" s="18"/>
      <c r="B560" s="15"/>
      <c r="C560" s="9"/>
      <c r="D560" s="25"/>
      <c r="E560" s="30"/>
      <c r="F560" s="30"/>
      <c r="G560" s="26"/>
      <c r="H560" s="20"/>
      <c r="L560" s="12"/>
      <c r="M560" s="13"/>
    </row>
    <row r="561" spans="1:13" x14ac:dyDescent="0.25">
      <c r="A561" s="17"/>
      <c r="D561" s="27"/>
      <c r="E561" s="31"/>
      <c r="F561" s="31"/>
    </row>
    <row r="562" spans="1:13" x14ac:dyDescent="0.25">
      <c r="A562" s="17"/>
      <c r="D562" s="27"/>
      <c r="E562" s="31"/>
      <c r="F562" s="31"/>
    </row>
    <row r="563" spans="1:13" x14ac:dyDescent="0.25">
      <c r="A563" s="17"/>
      <c r="D563" s="27"/>
      <c r="E563" s="31"/>
      <c r="F563" s="31"/>
    </row>
    <row r="564" spans="1:13" x14ac:dyDescent="0.25">
      <c r="A564" s="17"/>
      <c r="D564" s="27"/>
      <c r="E564" s="31"/>
      <c r="F564" s="31"/>
    </row>
    <row r="565" spans="1:13" x14ac:dyDescent="0.25">
      <c r="A565" s="17"/>
      <c r="D565" s="27"/>
      <c r="E565" s="31"/>
      <c r="F565" s="31"/>
    </row>
    <row r="566" spans="1:13" s="4" customFormat="1" x14ac:dyDescent="0.25">
      <c r="A566" s="18"/>
      <c r="B566" s="15"/>
      <c r="C566" s="9"/>
      <c r="D566" s="25"/>
      <c r="E566" s="30"/>
      <c r="F566" s="30"/>
      <c r="G566" s="26"/>
      <c r="H566" s="20"/>
      <c r="L566" s="12"/>
      <c r="M566" s="11"/>
    </row>
    <row r="567" spans="1:13" s="4" customFormat="1" x14ac:dyDescent="0.25">
      <c r="A567" s="18"/>
      <c r="B567" s="15"/>
      <c r="C567" s="9"/>
      <c r="D567" s="25"/>
      <c r="E567" s="30"/>
      <c r="F567" s="30"/>
      <c r="G567" s="26"/>
      <c r="H567" s="20"/>
      <c r="L567" s="12"/>
      <c r="M567" s="13"/>
    </row>
    <row r="568" spans="1:13" x14ac:dyDescent="0.25">
      <c r="A568" s="17"/>
      <c r="D568" s="27"/>
      <c r="E568" s="31"/>
      <c r="F568" s="31"/>
    </row>
    <row r="569" spans="1:13" x14ac:dyDescent="0.25">
      <c r="A569" s="17"/>
      <c r="D569" s="27"/>
      <c r="E569" s="31"/>
      <c r="F569" s="31"/>
    </row>
    <row r="570" spans="1:13" x14ac:dyDescent="0.25">
      <c r="A570" s="17"/>
      <c r="D570" s="27"/>
      <c r="E570" s="31"/>
      <c r="F570" s="31"/>
    </row>
    <row r="571" spans="1:13" x14ac:dyDescent="0.25">
      <c r="A571" s="17"/>
      <c r="D571" s="27"/>
      <c r="E571" s="31"/>
      <c r="F571" s="31"/>
    </row>
    <row r="572" spans="1:13" x14ac:dyDescent="0.25">
      <c r="A572" s="17"/>
      <c r="D572" s="27"/>
      <c r="E572" s="31"/>
      <c r="F572" s="31"/>
    </row>
    <row r="573" spans="1:13" s="4" customFormat="1" x14ac:dyDescent="0.25">
      <c r="A573" s="18"/>
      <c r="B573" s="15"/>
      <c r="C573" s="9"/>
      <c r="D573" s="25"/>
      <c r="E573" s="30"/>
      <c r="F573" s="30"/>
      <c r="G573" s="26"/>
      <c r="H573" s="20"/>
      <c r="L573" s="12"/>
      <c r="M573" s="11"/>
    </row>
    <row r="574" spans="1:13" s="4" customFormat="1" x14ac:dyDescent="0.25">
      <c r="A574" s="18"/>
      <c r="B574" s="15"/>
      <c r="C574" s="9"/>
      <c r="D574" s="25"/>
      <c r="E574" s="30"/>
      <c r="F574" s="30"/>
      <c r="G574" s="26"/>
      <c r="H574" s="20"/>
      <c r="L574" s="12"/>
      <c r="M574" s="13"/>
    </row>
    <row r="575" spans="1:13" x14ac:dyDescent="0.25">
      <c r="A575" s="17"/>
      <c r="D575" s="27"/>
      <c r="E575" s="31"/>
      <c r="F575" s="31"/>
    </row>
    <row r="576" spans="1:13" x14ac:dyDescent="0.25">
      <c r="A576" s="17"/>
      <c r="D576" s="27"/>
      <c r="E576" s="31"/>
      <c r="F576" s="31"/>
    </row>
    <row r="577" spans="1:13" x14ac:dyDescent="0.25">
      <c r="A577" s="17"/>
      <c r="D577" s="27"/>
      <c r="E577" s="31"/>
      <c r="F577" s="31"/>
    </row>
    <row r="578" spans="1:13" x14ac:dyDescent="0.25">
      <c r="A578" s="17"/>
      <c r="D578" s="27"/>
      <c r="E578" s="31"/>
      <c r="F578" s="31"/>
    </row>
    <row r="579" spans="1:13" x14ac:dyDescent="0.25">
      <c r="A579" s="17"/>
      <c r="D579" s="27"/>
      <c r="E579" s="31"/>
      <c r="F579" s="31"/>
    </row>
    <row r="580" spans="1:13" s="4" customFormat="1" x14ac:dyDescent="0.25">
      <c r="A580" s="18"/>
      <c r="B580" s="15"/>
      <c r="C580" s="9"/>
      <c r="D580" s="25"/>
      <c r="E580" s="30"/>
      <c r="F580" s="30"/>
      <c r="G580" s="26"/>
      <c r="H580" s="20"/>
      <c r="L580" s="12"/>
      <c r="M580" s="11"/>
    </row>
    <row r="581" spans="1:13" s="4" customFormat="1" x14ac:dyDescent="0.25">
      <c r="A581" s="18"/>
      <c r="B581" s="15"/>
      <c r="C581" s="9"/>
      <c r="D581" s="25"/>
      <c r="E581" s="30"/>
      <c r="F581" s="30"/>
      <c r="G581" s="26"/>
      <c r="H581" s="20"/>
      <c r="L581" s="12"/>
      <c r="M581" s="13"/>
    </row>
    <row r="582" spans="1:13" x14ac:dyDescent="0.25">
      <c r="A582" s="17"/>
      <c r="D582" s="27"/>
      <c r="E582" s="31"/>
      <c r="F582" s="31"/>
    </row>
    <row r="583" spans="1:13" x14ac:dyDescent="0.25">
      <c r="A583" s="17"/>
      <c r="D583" s="27"/>
      <c r="E583" s="31"/>
      <c r="F583" s="31"/>
    </row>
    <row r="584" spans="1:13" x14ac:dyDescent="0.25">
      <c r="A584" s="17"/>
      <c r="D584" s="27"/>
      <c r="E584" s="31"/>
      <c r="F584" s="31"/>
    </row>
    <row r="585" spans="1:13" x14ac:dyDescent="0.25">
      <c r="A585" s="17"/>
      <c r="D585" s="27"/>
      <c r="E585" s="31"/>
      <c r="F585" s="31"/>
    </row>
    <row r="586" spans="1:13" x14ac:dyDescent="0.25">
      <c r="A586" s="17"/>
      <c r="D586" s="27"/>
      <c r="E586" s="31"/>
      <c r="F586" s="31"/>
    </row>
    <row r="587" spans="1:13" s="4" customFormat="1" x14ac:dyDescent="0.25">
      <c r="A587" s="18"/>
      <c r="B587" s="15"/>
      <c r="C587" s="9"/>
      <c r="D587" s="25"/>
      <c r="E587" s="30"/>
      <c r="F587" s="30"/>
      <c r="G587" s="26"/>
      <c r="H587" s="20"/>
      <c r="L587" s="12"/>
      <c r="M587" s="11"/>
    </row>
    <row r="588" spans="1:13" s="4" customFormat="1" x14ac:dyDescent="0.25">
      <c r="A588" s="18"/>
      <c r="B588" s="15"/>
      <c r="C588" s="9"/>
      <c r="D588" s="25"/>
      <c r="E588" s="30"/>
      <c r="F588" s="30"/>
      <c r="G588" s="26"/>
      <c r="H588" s="20"/>
      <c r="L588" s="12"/>
      <c r="M588" s="13"/>
    </row>
    <row r="589" spans="1:13" x14ac:dyDescent="0.25">
      <c r="A589" s="17"/>
      <c r="D589" s="27"/>
      <c r="E589" s="31"/>
      <c r="F589" s="31"/>
    </row>
    <row r="590" spans="1:13" x14ac:dyDescent="0.25">
      <c r="A590" s="17"/>
      <c r="D590" s="27"/>
      <c r="E590" s="31"/>
      <c r="F590" s="31"/>
    </row>
    <row r="591" spans="1:13" x14ac:dyDescent="0.25">
      <c r="A591" s="17"/>
      <c r="D591" s="27"/>
      <c r="E591" s="31"/>
      <c r="F591" s="31"/>
    </row>
    <row r="592" spans="1:13" x14ac:dyDescent="0.25">
      <c r="A592" s="17"/>
      <c r="D592" s="27"/>
      <c r="E592" s="31"/>
      <c r="F592" s="31"/>
    </row>
    <row r="593" spans="1:13" x14ac:dyDescent="0.25">
      <c r="A593" s="17"/>
      <c r="D593" s="27"/>
      <c r="E593" s="31"/>
      <c r="F593" s="31"/>
    </row>
    <row r="594" spans="1:13" s="4" customFormat="1" x14ac:dyDescent="0.25">
      <c r="A594" s="18"/>
      <c r="B594" s="15"/>
      <c r="C594" s="9"/>
      <c r="D594" s="25"/>
      <c r="E594" s="30"/>
      <c r="F594" s="30"/>
      <c r="G594" s="26"/>
      <c r="H594" s="20"/>
      <c r="L594" s="12"/>
      <c r="M594" s="11"/>
    </row>
    <row r="595" spans="1:13" s="4" customFormat="1" x14ac:dyDescent="0.25">
      <c r="A595" s="18"/>
      <c r="B595" s="15"/>
      <c r="C595" s="9"/>
      <c r="D595" s="25"/>
      <c r="E595" s="30"/>
      <c r="F595" s="30"/>
      <c r="G595" s="26"/>
      <c r="H595" s="20"/>
      <c r="L595" s="12"/>
      <c r="M595" s="13"/>
    </row>
    <row r="596" spans="1:13" x14ac:dyDescent="0.25">
      <c r="A596" s="17"/>
      <c r="D596" s="27"/>
      <c r="E596" s="31"/>
      <c r="F596" s="31"/>
    </row>
    <row r="597" spans="1:13" x14ac:dyDescent="0.25">
      <c r="A597" s="17"/>
      <c r="D597" s="27"/>
      <c r="E597" s="31"/>
      <c r="F597" s="31"/>
    </row>
    <row r="598" spans="1:13" x14ac:dyDescent="0.25">
      <c r="A598" s="17"/>
      <c r="D598" s="27"/>
      <c r="E598" s="31"/>
      <c r="F598" s="31"/>
    </row>
    <row r="599" spans="1:13" x14ac:dyDescent="0.25">
      <c r="A599" s="17"/>
      <c r="D599" s="27"/>
      <c r="E599" s="31"/>
      <c r="F599" s="31"/>
    </row>
    <row r="600" spans="1:13" x14ac:dyDescent="0.25">
      <c r="A600" s="17"/>
      <c r="D600" s="27"/>
      <c r="E600" s="31"/>
      <c r="F600" s="31"/>
    </row>
    <row r="601" spans="1:13" s="4" customFormat="1" x14ac:dyDescent="0.25">
      <c r="A601" s="18"/>
      <c r="B601" s="15"/>
      <c r="C601" s="9"/>
      <c r="D601" s="25"/>
      <c r="E601" s="30"/>
      <c r="F601" s="30"/>
      <c r="G601" s="26"/>
      <c r="H601" s="20"/>
      <c r="L601" s="12"/>
      <c r="M601" s="11"/>
    </row>
    <row r="602" spans="1:13" s="4" customFormat="1" x14ac:dyDescent="0.25">
      <c r="A602" s="18"/>
      <c r="B602" s="15"/>
      <c r="C602" s="9"/>
      <c r="D602" s="25"/>
      <c r="E602" s="30"/>
      <c r="F602" s="30"/>
      <c r="G602" s="26"/>
      <c r="H602" s="20"/>
      <c r="L602" s="12"/>
      <c r="M602" s="13"/>
    </row>
    <row r="603" spans="1:13" x14ac:dyDescent="0.25">
      <c r="A603" s="17"/>
      <c r="D603" s="27"/>
      <c r="E603" s="31"/>
      <c r="F603" s="31"/>
    </row>
    <row r="604" spans="1:13" x14ac:dyDescent="0.25">
      <c r="A604" s="17"/>
      <c r="D604" s="27"/>
      <c r="E604" s="31"/>
      <c r="F604" s="31"/>
    </row>
    <row r="605" spans="1:13" x14ac:dyDescent="0.25">
      <c r="A605" s="17"/>
      <c r="D605" s="27"/>
      <c r="E605" s="31"/>
      <c r="F605" s="31"/>
    </row>
    <row r="606" spans="1:13" x14ac:dyDescent="0.25">
      <c r="A606" s="17"/>
      <c r="D606" s="27"/>
      <c r="E606" s="31"/>
      <c r="F606" s="31"/>
    </row>
    <row r="607" spans="1:13" x14ac:dyDescent="0.25">
      <c r="A607" s="17"/>
      <c r="D607" s="27"/>
      <c r="E607" s="31"/>
      <c r="F607" s="31"/>
    </row>
    <row r="608" spans="1:13" s="4" customFormat="1" x14ac:dyDescent="0.25">
      <c r="A608" s="18"/>
      <c r="B608" s="15"/>
      <c r="C608" s="9"/>
      <c r="D608" s="25"/>
      <c r="E608" s="30"/>
      <c r="F608" s="30"/>
      <c r="G608" s="26"/>
      <c r="H608" s="20"/>
      <c r="L608" s="12"/>
      <c r="M608" s="11"/>
    </row>
    <row r="609" spans="1:13" s="4" customFormat="1" x14ac:dyDescent="0.25">
      <c r="A609" s="18"/>
      <c r="B609" s="15"/>
      <c r="C609" s="9"/>
      <c r="D609" s="25"/>
      <c r="E609" s="30"/>
      <c r="F609" s="30"/>
      <c r="G609" s="26"/>
      <c r="H609" s="20"/>
      <c r="L609" s="12"/>
      <c r="M609" s="13"/>
    </row>
    <row r="610" spans="1:13" x14ac:dyDescent="0.25">
      <c r="A610" s="17"/>
      <c r="D610" s="27"/>
      <c r="E610" s="31"/>
      <c r="F610" s="31"/>
    </row>
    <row r="611" spans="1:13" x14ac:dyDescent="0.25">
      <c r="A611" s="17"/>
      <c r="D611" s="27"/>
      <c r="E611" s="31"/>
      <c r="F611" s="31"/>
    </row>
    <row r="612" spans="1:13" x14ac:dyDescent="0.25">
      <c r="A612" s="17"/>
      <c r="D612" s="27"/>
      <c r="E612" s="31"/>
      <c r="F612" s="31"/>
    </row>
    <row r="613" spans="1:13" x14ac:dyDescent="0.25">
      <c r="A613" s="17"/>
      <c r="D613" s="27"/>
      <c r="E613" s="31"/>
      <c r="F613" s="31"/>
    </row>
    <row r="614" spans="1:13" x14ac:dyDescent="0.25">
      <c r="A614" s="17"/>
      <c r="D614" s="27"/>
      <c r="E614" s="31"/>
      <c r="F614" s="31"/>
    </row>
    <row r="615" spans="1:13" s="4" customFormat="1" x14ac:dyDescent="0.25">
      <c r="A615" s="18"/>
      <c r="B615" s="15"/>
      <c r="C615" s="9"/>
      <c r="D615" s="25"/>
      <c r="E615" s="30"/>
      <c r="F615" s="30"/>
      <c r="G615" s="26"/>
      <c r="H615" s="20"/>
      <c r="L615" s="12"/>
      <c r="M615" s="11"/>
    </row>
    <row r="616" spans="1:13" s="4" customFormat="1" x14ac:dyDescent="0.25">
      <c r="A616" s="18"/>
      <c r="B616" s="15"/>
      <c r="C616" s="9"/>
      <c r="D616" s="25"/>
      <c r="E616" s="30"/>
      <c r="F616" s="30"/>
      <c r="G616" s="26"/>
      <c r="H616" s="20"/>
      <c r="L616" s="12"/>
      <c r="M616" s="13"/>
    </row>
    <row r="617" spans="1:13" x14ac:dyDescent="0.25">
      <c r="A617" s="17"/>
      <c r="D617" s="27"/>
      <c r="E617" s="31"/>
      <c r="F617" s="31"/>
    </row>
    <row r="618" spans="1:13" x14ac:dyDescent="0.25">
      <c r="A618" s="17"/>
      <c r="D618" s="27"/>
      <c r="E618" s="31"/>
      <c r="F618" s="31"/>
    </row>
    <row r="619" spans="1:13" x14ac:dyDescent="0.25">
      <c r="A619" s="17"/>
      <c r="D619" s="27"/>
      <c r="E619" s="31"/>
      <c r="F619" s="31"/>
    </row>
    <row r="620" spans="1:13" x14ac:dyDescent="0.25">
      <c r="A620" s="17"/>
      <c r="D620" s="27"/>
      <c r="E620" s="31"/>
      <c r="F620" s="31"/>
    </row>
    <row r="621" spans="1:13" x14ac:dyDescent="0.25">
      <c r="A621" s="17"/>
      <c r="D621" s="27"/>
      <c r="E621" s="31"/>
      <c r="F621" s="31"/>
    </row>
    <row r="622" spans="1:13" s="4" customFormat="1" x14ac:dyDescent="0.25">
      <c r="A622" s="18"/>
      <c r="B622" s="15"/>
      <c r="C622" s="9"/>
      <c r="D622" s="25"/>
      <c r="E622" s="30"/>
      <c r="F622" s="30"/>
      <c r="G622" s="26"/>
      <c r="H622" s="20"/>
      <c r="L622" s="12"/>
      <c r="M622" s="11"/>
    </row>
    <row r="623" spans="1:13" s="4" customFormat="1" x14ac:dyDescent="0.25">
      <c r="A623" s="18"/>
      <c r="B623" s="15"/>
      <c r="C623" s="9"/>
      <c r="D623" s="25"/>
      <c r="E623" s="30"/>
      <c r="F623" s="30"/>
      <c r="G623" s="26"/>
      <c r="H623" s="20"/>
      <c r="L623" s="12"/>
      <c r="M623" s="13"/>
    </row>
    <row r="624" spans="1:13" x14ac:dyDescent="0.25">
      <c r="A624" s="17"/>
      <c r="D624" s="27"/>
      <c r="E624" s="31"/>
      <c r="F624" s="31"/>
    </row>
    <row r="625" spans="1:13" x14ac:dyDescent="0.25">
      <c r="A625" s="17"/>
      <c r="D625" s="27"/>
      <c r="E625" s="31"/>
      <c r="F625" s="31"/>
    </row>
    <row r="626" spans="1:13" x14ac:dyDescent="0.25">
      <c r="A626" s="17"/>
      <c r="D626" s="27"/>
      <c r="E626" s="31"/>
      <c r="F626" s="31"/>
    </row>
    <row r="627" spans="1:13" x14ac:dyDescent="0.25">
      <c r="A627" s="17"/>
      <c r="D627" s="27"/>
      <c r="E627" s="31"/>
      <c r="F627" s="31"/>
    </row>
    <row r="628" spans="1:13" x14ac:dyDescent="0.25">
      <c r="A628" s="17"/>
      <c r="D628" s="27"/>
      <c r="E628" s="31"/>
      <c r="F628" s="31"/>
    </row>
    <row r="629" spans="1:13" s="4" customFormat="1" x14ac:dyDescent="0.25">
      <c r="A629" s="18"/>
      <c r="B629" s="15"/>
      <c r="C629" s="9"/>
      <c r="D629" s="25"/>
      <c r="E629" s="30"/>
      <c r="F629" s="30"/>
      <c r="G629" s="26"/>
      <c r="H629" s="20"/>
      <c r="L629" s="12"/>
      <c r="M629" s="11"/>
    </row>
    <row r="630" spans="1:13" s="4" customFormat="1" x14ac:dyDescent="0.25">
      <c r="A630" s="18"/>
      <c r="B630" s="15"/>
      <c r="C630" s="9"/>
      <c r="D630" s="25"/>
      <c r="E630" s="30"/>
      <c r="F630" s="30"/>
      <c r="G630" s="26"/>
      <c r="H630" s="20"/>
      <c r="L630" s="12"/>
      <c r="M630" s="13"/>
    </row>
    <row r="631" spans="1:13" x14ac:dyDescent="0.25">
      <c r="A631" s="17"/>
      <c r="D631" s="27"/>
      <c r="E631" s="31"/>
      <c r="F631" s="31"/>
    </row>
    <row r="632" spans="1:13" x14ac:dyDescent="0.25">
      <c r="A632" s="17"/>
      <c r="D632" s="27"/>
      <c r="E632" s="31"/>
      <c r="F632" s="31"/>
    </row>
    <row r="633" spans="1:13" x14ac:dyDescent="0.25">
      <c r="A633" s="17"/>
      <c r="D633" s="27"/>
      <c r="E633" s="31"/>
      <c r="F633" s="31"/>
    </row>
    <row r="634" spans="1:13" x14ac:dyDescent="0.25">
      <c r="A634" s="17"/>
      <c r="D634" s="27"/>
      <c r="E634" s="31"/>
      <c r="F634" s="31"/>
    </row>
    <row r="635" spans="1:13" x14ac:dyDescent="0.25">
      <c r="A635" s="17"/>
      <c r="D635" s="27"/>
      <c r="E635" s="31"/>
      <c r="F635" s="31"/>
    </row>
    <row r="636" spans="1:13" s="4" customFormat="1" x14ac:dyDescent="0.25">
      <c r="A636" s="18"/>
      <c r="B636" s="15"/>
      <c r="C636" s="9"/>
      <c r="D636" s="25"/>
      <c r="E636" s="30"/>
      <c r="F636" s="30"/>
      <c r="G636" s="26"/>
      <c r="H636" s="20"/>
      <c r="L636" s="12"/>
      <c r="M636" s="11"/>
    </row>
    <row r="637" spans="1:13" s="4" customFormat="1" x14ac:dyDescent="0.25">
      <c r="A637" s="18"/>
      <c r="B637" s="15"/>
      <c r="C637" s="9"/>
      <c r="D637" s="25"/>
      <c r="E637" s="30"/>
      <c r="F637" s="30"/>
      <c r="G637" s="26"/>
      <c r="H637" s="20"/>
      <c r="L637" s="12"/>
      <c r="M637" s="13"/>
    </row>
    <row r="638" spans="1:13" x14ac:dyDescent="0.25">
      <c r="A638" s="17"/>
      <c r="D638" s="27"/>
      <c r="E638" s="31"/>
      <c r="F638" s="31"/>
    </row>
    <row r="639" spans="1:13" x14ac:dyDescent="0.25">
      <c r="A639" s="17"/>
      <c r="D639" s="27"/>
      <c r="E639" s="31"/>
      <c r="F639" s="31"/>
    </row>
    <row r="640" spans="1:13" x14ac:dyDescent="0.25">
      <c r="A640" s="17"/>
      <c r="D640" s="27"/>
      <c r="E640" s="31"/>
      <c r="F640" s="31"/>
    </row>
    <row r="641" spans="1:13" x14ac:dyDescent="0.25">
      <c r="A641" s="17"/>
      <c r="D641" s="27"/>
      <c r="E641" s="31"/>
      <c r="F641" s="31"/>
    </row>
    <row r="642" spans="1:13" x14ac:dyDescent="0.25">
      <c r="A642" s="17"/>
      <c r="D642" s="27"/>
      <c r="E642" s="31"/>
      <c r="F642" s="31"/>
    </row>
    <row r="643" spans="1:13" s="4" customFormat="1" x14ac:dyDescent="0.25">
      <c r="A643" s="18"/>
      <c r="B643" s="15"/>
      <c r="C643" s="9"/>
      <c r="D643" s="25"/>
      <c r="E643" s="30"/>
      <c r="F643" s="30"/>
      <c r="G643" s="26"/>
      <c r="H643" s="20"/>
      <c r="L643" s="12"/>
      <c r="M643" s="11"/>
    </row>
    <row r="644" spans="1:13" s="4" customFormat="1" x14ac:dyDescent="0.25">
      <c r="A644" s="18"/>
      <c r="B644" s="15"/>
      <c r="C644" s="9"/>
      <c r="D644" s="25"/>
      <c r="E644" s="30"/>
      <c r="F644" s="30"/>
      <c r="G644" s="26"/>
      <c r="H644" s="20"/>
      <c r="L644" s="12"/>
      <c r="M644" s="13"/>
    </row>
    <row r="645" spans="1:13" x14ac:dyDescent="0.25">
      <c r="A645" s="17"/>
      <c r="D645" s="27"/>
      <c r="E645" s="31"/>
      <c r="F645" s="31"/>
    </row>
    <row r="646" spans="1:13" x14ac:dyDescent="0.25">
      <c r="A646" s="17"/>
      <c r="D646" s="27"/>
      <c r="E646" s="31"/>
      <c r="F646" s="31"/>
    </row>
    <row r="647" spans="1:13" x14ac:dyDescent="0.25">
      <c r="A647" s="17"/>
      <c r="D647" s="27"/>
      <c r="E647" s="31"/>
      <c r="F647" s="31"/>
    </row>
  </sheetData>
  <sheetProtection algorithmName="SHA-512" hashValue="a5UQYXn32OZurDJ8lXXkOJr/fHLBz8xF02rw50CUn7kPVuViUiI7sVzJDKX+bRumtBJlo0ZfV8wfqJopBiicNw==" saltValue="hhecHLKwC7zwrND76LoQ+Q==" spinCount="100000" sheet="1" objects="1" scenarios="1" selectLockedCells="1" selectUnlockedCells="1"/>
  <pageMargins left="0.7" right="0.7" top="0.75" bottom="0.75" header="0.3" footer="0.3"/>
  <pageSetup paperSize="9" orientation="portrait" r:id="rId1"/>
  <ignoredErrors>
    <ignoredError sqref="D3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Parliamentary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Webster</dc:creator>
  <cp:lastModifiedBy>Carlos Webster</cp:lastModifiedBy>
  <dcterms:created xsi:type="dcterms:W3CDTF">2021-05-04T00:25:41Z</dcterms:created>
  <dcterms:modified xsi:type="dcterms:W3CDTF">2021-08-04T22:08:40Z</dcterms:modified>
</cp:coreProperties>
</file>