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16" windowWidth="9720" windowHeight="6405" tabRatio="795" activeTab="0"/>
  </bookViews>
  <sheets>
    <sheet name="Total Market" sheetId="1" r:id="rId1"/>
    <sheet name="Total Fleet numbers 1963 onward" sheetId="2" r:id="rId2"/>
    <sheet name="Total Monthly New Vehicle Sales" sheetId="3" r:id="rId3"/>
    <sheet name="Passenger Car by years" sheetId="4" r:id="rId4"/>
    <sheet name="Passenger Car (new) by months" sheetId="5" r:id="rId5"/>
    <sheet name="Passenger Car(used) by months" sheetId="6" r:id="rId6"/>
    <sheet name="Commercials by years" sheetId="7" r:id="rId7"/>
    <sheet name="Commercials(new) by month" sheetId="8" r:id="rId8"/>
    <sheet name="Commercials(used) by month" sheetId="9" r:id="rId9"/>
  </sheets>
  <definedNames>
    <definedName name="_xlnm.Print_Area" localSheetId="7">'Commercials(new) by month'!$A$2:$O$41</definedName>
    <definedName name="_xlnm.Print_Area" localSheetId="4">'Passenger Car (new) by months'!$A$1:$O$46</definedName>
  </definedNames>
  <calcPr fullCalcOnLoad="1"/>
</workbook>
</file>

<file path=xl/sharedStrings.xml><?xml version="1.0" encoding="utf-8"?>
<sst xmlns="http://schemas.openxmlformats.org/spreadsheetml/2006/main" count="1239" uniqueCount="68">
  <si>
    <t>New</t>
  </si>
  <si>
    <t>Ex-Overseas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</si>
  <si>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</si>
  <si>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</si>
  <si>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</si>
  <si>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</si>
  <si>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</si>
  <si>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</si>
  <si>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</si>
  <si>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</si>
  <si>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</si>
  <si>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</si>
  <si>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</si>
  <si>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</si>
  <si>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</si>
  <si>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June</t>
  </si>
  <si>
    <t>July</t>
  </si>
  <si>
    <t>Used Passenger Car Registrations by Months</t>
  </si>
  <si>
    <t>Year</t>
  </si>
  <si>
    <t>April</t>
  </si>
  <si>
    <t>Sept</t>
  </si>
  <si>
    <t>TOTALS</t>
  </si>
  <si>
    <t>Commercial Vehicles by years</t>
  </si>
  <si>
    <t xml:space="preserve">Passenger </t>
  </si>
  <si>
    <t>Comm</t>
  </si>
  <si>
    <t>NZ new</t>
  </si>
  <si>
    <t>Passenger</t>
  </si>
  <si>
    <t>Used imports</t>
  </si>
  <si>
    <t>Total Registrations</t>
  </si>
  <si>
    <t>% increase</t>
  </si>
  <si>
    <t>Vehicle Type</t>
  </si>
  <si>
    <t>CARS</t>
  </si>
  <si>
    <t>RENTAL CARS</t>
  </si>
  <si>
    <t>TAXIS</t>
  </si>
  <si>
    <t>TRUCKS</t>
  </si>
  <si>
    <t>BUSES/COACHES</t>
  </si>
  <si>
    <t>TRAILERS/CARAVANS</t>
  </si>
  <si>
    <t>MOTORCYCLES</t>
  </si>
  <si>
    <t>MOPEDS</t>
  </si>
  <si>
    <t>TRACTORS</t>
  </si>
  <si>
    <t>EXEMPTVEHICLES</t>
  </si>
  <si>
    <t>MISCELLANEOUS</t>
  </si>
  <si>
    <t>TOTAL</t>
  </si>
  <si>
    <t>LICENSED VEHICLES BY TYPE AS AT END OF YEAR FROM 1963</t>
  </si>
  <si>
    <t>% change</t>
  </si>
  <si>
    <t>Total YTD 2013</t>
  </si>
  <si>
    <t>2013 YTD</t>
  </si>
  <si>
    <t>Increase</t>
  </si>
  <si>
    <t>Difference</t>
  </si>
  <si>
    <t>Percentage Increase/Decrease</t>
  </si>
  <si>
    <t>Total YTD 2014</t>
  </si>
  <si>
    <t>2014 YTD</t>
  </si>
  <si>
    <t>2013 v 2012</t>
  </si>
  <si>
    <t>2013 v 2003</t>
  </si>
  <si>
    <t xml:space="preserve">Passenger Only from 1975 </t>
  </si>
  <si>
    <t>to 1980</t>
  </si>
  <si>
    <t>Passenger plus commericals sales</t>
  </si>
  <si>
    <t>from 1981 onwards</t>
  </si>
  <si>
    <t>Note - year to date only…</t>
  </si>
  <si>
    <t>YTD Comparison</t>
  </si>
  <si>
    <t>% Change</t>
  </si>
  <si>
    <t>Monthly Comparison</t>
  </si>
  <si>
    <t>1975 Registration Data - Total New Vehicles by Month</t>
  </si>
  <si>
    <t>Passenger Cars by Month By Year</t>
  </si>
  <si>
    <t>Passenger Cars by Months</t>
  </si>
  <si>
    <t>Commercial Vehicles by year by Month</t>
  </si>
  <si>
    <t>New Commerical Vehicles by Month</t>
  </si>
  <si>
    <t xml:space="preserve">Data in blue shaded area is sourced from early Motor Vehicle Register Annual Reports.  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</si>
</sst>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[$-409]d\ mmmm\ yyyy"/>
    <numFmt numFmtId="184" formatCode="_-* #,##0.0_-;\-* #,##0.0_-;_-* &quot;-&quot;??_-;_-@_-"/>
    <numFmt numFmtId="185" formatCode="0.0%"/>
    <numFmt numFmtId="186" formatCode="[$-809]dd\ mmmm\ yyyy"/>
    <numFmt numFmtId="187" formatCode="[$-409]hh:mm:ss\ AM/PM"/>
    <numFmt numFmtId="188" formatCode="[$-1409]dddd\,\ d\ mmmm\ yyyy"/>
    <numFmt numFmtId="189" formatCode="[$-1409]h:mm:ss\ AM/PM"/>
    <numFmt numFmtId="190" formatCode="_-* #,##0_-;\-* #,##0_-;_-* &quot;-&quot;??_-;_-@_-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49"/>
      <name val="Arial"/>
      <family val="2"/>
    </font>
    <font>
      <sz val="10"/>
      <color indexed="49"/>
      <name val="Arial"/>
      <family val="2"/>
    </font>
    <font>
      <b/>
      <sz val="9"/>
      <name val="Arial"/>
      <family val="2"/>
    </font>
    <font>
      <sz val="10"/>
      <color indexed="8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180" fontId="0" fillId="0" borderId="0" xfId="42" applyNumberFormat="1" applyFont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80" fontId="8" fillId="0" borderId="10" xfId="42" applyNumberFormat="1" applyFont="1" applyBorder="1" applyAlignment="1">
      <alignment/>
    </xf>
    <xf numFmtId="0" fontId="0" fillId="0" borderId="0" xfId="0" applyAlignment="1">
      <alignment horizontal="right"/>
    </xf>
    <xf numFmtId="180" fontId="1" fillId="0" borderId="0" xfId="42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2" fontId="46" fillId="0" borderId="0" xfId="0" applyNumberFormat="1" applyFont="1" applyAlignment="1">
      <alignment/>
    </xf>
    <xf numFmtId="180" fontId="0" fillId="0" borderId="0" xfId="42" applyNumberFormat="1" applyFont="1" applyAlignment="1">
      <alignment/>
    </xf>
    <xf numFmtId="180" fontId="2" fillId="0" borderId="0" xfId="42" applyNumberFormat="1" applyFont="1" applyAlignment="1">
      <alignment/>
    </xf>
    <xf numFmtId="180" fontId="0" fillId="0" borderId="0" xfId="42" applyNumberFormat="1" applyFont="1" applyFill="1" applyAlignment="1">
      <alignment/>
    </xf>
    <xf numFmtId="180" fontId="0" fillId="0" borderId="0" xfId="42" applyNumberFormat="1" applyFont="1" applyAlignment="1">
      <alignment horizontal="center"/>
    </xf>
    <xf numFmtId="180" fontId="1" fillId="0" borderId="0" xfId="42" applyNumberFormat="1" applyFont="1" applyAlignment="1">
      <alignment/>
    </xf>
    <xf numFmtId="180" fontId="2" fillId="0" borderId="0" xfId="42" applyNumberFormat="1" applyFont="1" applyAlignment="1">
      <alignment/>
    </xf>
    <xf numFmtId="0" fontId="1" fillId="0" borderId="0" xfId="42" applyNumberFormat="1" applyFont="1" applyAlignment="1">
      <alignment horizontal="center"/>
    </xf>
    <xf numFmtId="0" fontId="0" fillId="0" borderId="0" xfId="0" applyNumberFormat="1" applyAlignment="1">
      <alignment/>
    </xf>
    <xf numFmtId="177" fontId="4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84" fontId="0" fillId="0" borderId="0" xfId="0" applyNumberFormat="1" applyAlignment="1">
      <alignment/>
    </xf>
    <xf numFmtId="171" fontId="0" fillId="0" borderId="0" xfId="0" applyNumberFormat="1" applyAlignment="1">
      <alignment/>
    </xf>
    <xf numFmtId="180" fontId="9" fillId="0" borderId="0" xfId="42" applyNumberFormat="1" applyFont="1" applyFill="1" applyAlignment="1">
      <alignment horizontal="right"/>
    </xf>
    <xf numFmtId="185" fontId="2" fillId="0" borderId="0" xfId="57" applyNumberFormat="1" applyFont="1" applyAlignment="1">
      <alignment/>
    </xf>
    <xf numFmtId="185" fontId="0" fillId="0" borderId="0" xfId="57" applyNumberFormat="1" applyFont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8" borderId="0" xfId="0" applyFill="1" applyAlignment="1">
      <alignment/>
    </xf>
    <xf numFmtId="0" fontId="1" fillId="8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9" fontId="0" fillId="0" borderId="0" xfId="57" applyFont="1" applyAlignment="1">
      <alignment/>
    </xf>
    <xf numFmtId="17" fontId="0" fillId="0" borderId="0" xfId="0" applyNumberFormat="1" applyAlignment="1">
      <alignment/>
    </xf>
    <xf numFmtId="17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6" borderId="0" xfId="0" applyFont="1" applyFill="1" applyAlignment="1">
      <alignment/>
    </xf>
    <xf numFmtId="190" fontId="47" fillId="6" borderId="0" xfId="42" applyNumberFormat="1" applyFont="1" applyFill="1" applyBorder="1" applyAlignment="1">
      <alignment/>
    </xf>
    <xf numFmtId="190" fontId="0" fillId="6" borderId="0" xfId="0" applyNumberFormat="1" applyFont="1" applyFill="1" applyAlignment="1">
      <alignment/>
    </xf>
    <xf numFmtId="190" fontId="29" fillId="6" borderId="0" xfId="42" applyNumberFormat="1" applyFont="1" applyFill="1" applyBorder="1" applyAlignment="1">
      <alignment/>
    </xf>
    <xf numFmtId="180" fontId="0" fillId="6" borderId="0" xfId="42" applyNumberFormat="1" applyFont="1" applyFill="1" applyAlignment="1">
      <alignment/>
    </xf>
    <xf numFmtId="2" fontId="4" fillId="6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80" fontId="0" fillId="0" borderId="0" xfId="42" applyNumberFormat="1" applyFont="1" applyAlignment="1">
      <alignment horizontal="center"/>
    </xf>
    <xf numFmtId="180" fontId="0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PageLayoutView="0" workbookViewId="0" topLeftCell="A1">
      <pane ySplit="2" topLeftCell="A9" activePane="bottomLeft" state="frozen"/>
      <selection pane="topLeft" activeCell="A1" sqref="A1"/>
      <selection pane="bottomLeft" activeCell="A3" sqref="A3:E3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0.28125" style="0" bestFit="1" customWidth="1"/>
    <col min="4" max="4" width="10.00390625" style="0" customWidth="1"/>
    <col min="5" max="5" width="10.28125" style="0" customWidth="1"/>
    <col min="6" max="6" width="5.140625" style="0" customWidth="1"/>
    <col min="7" max="7" width="10.421875" style="0" customWidth="1"/>
    <col min="8" max="8" width="8.8515625" style="0" customWidth="1"/>
    <col min="9" max="9" width="10.57421875" style="0" customWidth="1"/>
    <col min="10" max="10" width="11.00390625" style="0" customWidth="1"/>
    <col min="11" max="11" width="4.421875" style="0" customWidth="1"/>
    <col min="12" max="12" width="11.28125" style="0" bestFit="1" customWidth="1"/>
    <col min="13" max="13" width="10.28125" style="0" bestFit="1" customWidth="1"/>
    <col min="14" max="14" width="11.28125" style="0" bestFit="1" customWidth="1"/>
    <col min="15" max="15" width="10.7109375" style="0" customWidth="1"/>
  </cols>
  <sheetData>
    <row r="1" spans="2:15" s="5" customFormat="1" ht="12.75">
      <c r="B1" s="69" t="s">
        <v>25</v>
      </c>
      <c r="C1" s="69"/>
      <c r="D1" s="69"/>
      <c r="E1" s="69"/>
      <c r="F1" s="15"/>
      <c r="G1" s="69" t="s">
        <v>27</v>
      </c>
      <c r="H1" s="69"/>
      <c r="I1" s="69"/>
      <c r="J1" s="69"/>
      <c r="K1" s="12"/>
      <c r="L1" s="69" t="s">
        <v>28</v>
      </c>
      <c r="M1" s="69"/>
      <c r="N1" s="69"/>
      <c r="O1" s="69"/>
    </row>
    <row r="2" spans="2:15" s="5" customFormat="1" ht="12.75">
      <c r="B2" s="5" t="s">
        <v>23</v>
      </c>
      <c r="C2" s="5" t="s">
        <v>24</v>
      </c>
      <c r="D2" s="5" t="s">
        <v>2</v>
      </c>
      <c r="E2" s="5" t="s">
        <v>29</v>
      </c>
      <c r="F2" s="16"/>
      <c r="G2" s="5" t="s">
        <v>26</v>
      </c>
      <c r="H2" s="5" t="s">
        <v>24</v>
      </c>
      <c r="I2" s="5" t="s">
        <v>2</v>
      </c>
      <c r="J2" s="5" t="s">
        <v>29</v>
      </c>
      <c r="K2" s="13"/>
      <c r="L2" s="5" t="s">
        <v>26</v>
      </c>
      <c r="M2" s="5" t="s">
        <v>24</v>
      </c>
      <c r="N2" s="5" t="s">
        <v>2</v>
      </c>
      <c r="O2" s="5" t="s">
        <v>29</v>
      </c>
    </row>
    <row r="3" spans="1:11" s="5" customFormat="1" ht="27.75" customHeight="1">
      <c r="A3" s="70" t="s">
        <v>67</v>
      </c>
      <c r="B3" s="70"/>
      <c r="C3" s="70"/>
      <c r="D3" s="70"/>
      <c r="E3" s="70"/>
      <c r="F3" s="16"/>
      <c r="K3" s="13"/>
    </row>
    <row r="4" spans="1:15" s="5" customFormat="1" ht="12.75" customHeight="1">
      <c r="A4" s="63">
        <f>A5-1</f>
        <v>1970</v>
      </c>
      <c r="B4" s="64">
        <f>70426-3738</f>
        <v>66688</v>
      </c>
      <c r="C4" s="63"/>
      <c r="D4" s="65">
        <f>B4</f>
        <v>66688</v>
      </c>
      <c r="E4" s="63"/>
      <c r="F4" s="60"/>
      <c r="G4" s="63">
        <v>3738</v>
      </c>
      <c r="H4" s="63"/>
      <c r="I4" s="63">
        <f>G4</f>
        <v>3738</v>
      </c>
      <c r="J4" s="63"/>
      <c r="K4" s="61"/>
      <c r="L4" s="63">
        <f>G4+B4</f>
        <v>70426</v>
      </c>
      <c r="M4" s="66">
        <v>17402</v>
      </c>
      <c r="N4" s="67">
        <f aca="true" t="shared" si="0" ref="N4:N14">SUM(L4:M4)</f>
        <v>87828</v>
      </c>
      <c r="O4" s="63"/>
    </row>
    <row r="5" spans="1:15" s="5" customFormat="1" ht="12.75" customHeight="1">
      <c r="A5" s="63">
        <f>A6-1</f>
        <v>1971</v>
      </c>
      <c r="B5" s="64">
        <f>74646-4230</f>
        <v>70416</v>
      </c>
      <c r="C5" s="63"/>
      <c r="D5" s="65">
        <f aca="true" t="shared" si="1" ref="D5:D14">B5</f>
        <v>70416</v>
      </c>
      <c r="E5" s="63"/>
      <c r="F5" s="60"/>
      <c r="G5" s="63">
        <v>4230</v>
      </c>
      <c r="H5" s="63"/>
      <c r="I5" s="63">
        <f aca="true" t="shared" si="2" ref="I5:I14">G5</f>
        <v>4230</v>
      </c>
      <c r="J5" s="63"/>
      <c r="K5" s="61"/>
      <c r="L5" s="63">
        <f aca="true" t="shared" si="3" ref="L5:L14">G5+B5</f>
        <v>74646</v>
      </c>
      <c r="M5" s="66">
        <v>19523</v>
      </c>
      <c r="N5" s="67">
        <f t="shared" si="0"/>
        <v>94169</v>
      </c>
      <c r="O5" s="68">
        <f aca="true" t="shared" si="4" ref="O5:O15">(N5-N4)/N4*100</f>
        <v>7.219793232226625</v>
      </c>
    </row>
    <row r="6" spans="1:15" s="5" customFormat="1" ht="12.75" customHeight="1">
      <c r="A6" s="63">
        <f>A7-1</f>
        <v>1972</v>
      </c>
      <c r="B6" s="64">
        <f>90302-4758</f>
        <v>85544</v>
      </c>
      <c r="C6" s="63"/>
      <c r="D6" s="65">
        <f t="shared" si="1"/>
        <v>85544</v>
      </c>
      <c r="E6" s="63"/>
      <c r="F6" s="59"/>
      <c r="G6" s="63">
        <v>4758</v>
      </c>
      <c r="H6" s="63"/>
      <c r="I6" s="63">
        <f t="shared" si="2"/>
        <v>4758</v>
      </c>
      <c r="J6" s="63"/>
      <c r="K6" s="62"/>
      <c r="L6" s="63">
        <f t="shared" si="3"/>
        <v>90302</v>
      </c>
      <c r="M6" s="66">
        <v>17481</v>
      </c>
      <c r="N6" s="67">
        <f t="shared" si="0"/>
        <v>107783</v>
      </c>
      <c r="O6" s="68">
        <f t="shared" si="4"/>
        <v>14.45698690651913</v>
      </c>
    </row>
    <row r="7" spans="1:15" s="5" customFormat="1" ht="12.75" customHeight="1">
      <c r="A7" s="63">
        <f aca="true" t="shared" si="5" ref="A7:A12">A8-1</f>
        <v>1973</v>
      </c>
      <c r="B7" s="64">
        <f>102636-5290</f>
        <v>97346</v>
      </c>
      <c r="C7" s="63"/>
      <c r="D7" s="65">
        <f t="shared" si="1"/>
        <v>97346</v>
      </c>
      <c r="E7" s="63"/>
      <c r="F7" s="59"/>
      <c r="G7" s="63">
        <v>5290</v>
      </c>
      <c r="H7" s="63"/>
      <c r="I7" s="63">
        <f t="shared" si="2"/>
        <v>5290</v>
      </c>
      <c r="J7" s="63"/>
      <c r="K7" s="62"/>
      <c r="L7" s="63">
        <f t="shared" si="3"/>
        <v>102636</v>
      </c>
      <c r="M7" s="66">
        <v>18050</v>
      </c>
      <c r="N7" s="67">
        <f t="shared" si="0"/>
        <v>120686</v>
      </c>
      <c r="O7" s="68">
        <f t="shared" si="4"/>
        <v>11.971275618604047</v>
      </c>
    </row>
    <row r="8" spans="1:15" s="5" customFormat="1" ht="12.75" customHeight="1">
      <c r="A8" s="63">
        <f t="shared" si="5"/>
        <v>1974</v>
      </c>
      <c r="B8" s="64">
        <f>99217-5416</f>
        <v>93801</v>
      </c>
      <c r="C8" s="63"/>
      <c r="D8" s="65">
        <f t="shared" si="1"/>
        <v>93801</v>
      </c>
      <c r="E8" s="63"/>
      <c r="F8" s="59"/>
      <c r="G8" s="63">
        <v>5416</v>
      </c>
      <c r="H8" s="63"/>
      <c r="I8" s="63">
        <f t="shared" si="2"/>
        <v>5416</v>
      </c>
      <c r="J8" s="63"/>
      <c r="K8" s="62"/>
      <c r="L8" s="63">
        <f t="shared" si="3"/>
        <v>99217</v>
      </c>
      <c r="M8" s="66">
        <v>16436</v>
      </c>
      <c r="N8" s="67">
        <f t="shared" si="0"/>
        <v>115653</v>
      </c>
      <c r="O8" s="68">
        <f t="shared" si="4"/>
        <v>-4.17032630131084</v>
      </c>
    </row>
    <row r="9" spans="1:15" s="5" customFormat="1" ht="12.75" customHeight="1">
      <c r="A9" s="63">
        <f t="shared" si="5"/>
        <v>1975</v>
      </c>
      <c r="B9" s="64">
        <f>83613-4863</f>
        <v>78750</v>
      </c>
      <c r="C9" s="63"/>
      <c r="D9" s="65">
        <f t="shared" si="1"/>
        <v>78750</v>
      </c>
      <c r="E9" s="63"/>
      <c r="F9" s="59"/>
      <c r="G9" s="63">
        <v>4863</v>
      </c>
      <c r="H9" s="63"/>
      <c r="I9" s="63">
        <f t="shared" si="2"/>
        <v>4863</v>
      </c>
      <c r="J9" s="63"/>
      <c r="K9" s="62"/>
      <c r="L9" s="63">
        <f t="shared" si="3"/>
        <v>83613</v>
      </c>
      <c r="M9" s="66">
        <v>17598</v>
      </c>
      <c r="N9" s="67">
        <f t="shared" si="0"/>
        <v>101211</v>
      </c>
      <c r="O9" s="68">
        <f t="shared" si="4"/>
        <v>-12.487354413633888</v>
      </c>
    </row>
    <row r="10" spans="1:15" s="5" customFormat="1" ht="12.75" customHeight="1">
      <c r="A10" s="63">
        <f t="shared" si="5"/>
        <v>1976</v>
      </c>
      <c r="B10" s="64">
        <f>73527-3276</f>
        <v>70251</v>
      </c>
      <c r="C10" s="63"/>
      <c r="D10" s="65">
        <f t="shared" si="1"/>
        <v>70251</v>
      </c>
      <c r="E10" s="63"/>
      <c r="F10" s="59"/>
      <c r="G10" s="63">
        <v>3276</v>
      </c>
      <c r="H10" s="63"/>
      <c r="I10" s="63">
        <f t="shared" si="2"/>
        <v>3276</v>
      </c>
      <c r="J10" s="63"/>
      <c r="K10" s="62"/>
      <c r="L10" s="63">
        <f t="shared" si="3"/>
        <v>73527</v>
      </c>
      <c r="M10" s="66">
        <v>18242</v>
      </c>
      <c r="N10" s="67">
        <f t="shared" si="0"/>
        <v>91769</v>
      </c>
      <c r="O10" s="68">
        <f t="shared" si="4"/>
        <v>-9.329025501180702</v>
      </c>
    </row>
    <row r="11" spans="1:15" s="5" customFormat="1" ht="12.75" customHeight="1">
      <c r="A11" s="63">
        <f t="shared" si="5"/>
        <v>1977</v>
      </c>
      <c r="B11" s="64">
        <f>61824-2750</f>
        <v>59074</v>
      </c>
      <c r="C11" s="63"/>
      <c r="D11" s="65">
        <f t="shared" si="1"/>
        <v>59074</v>
      </c>
      <c r="E11" s="63"/>
      <c r="F11" s="59"/>
      <c r="G11" s="63">
        <v>2750</v>
      </c>
      <c r="H11" s="63"/>
      <c r="I11" s="63">
        <f t="shared" si="2"/>
        <v>2750</v>
      </c>
      <c r="J11" s="63"/>
      <c r="K11" s="62"/>
      <c r="L11" s="63">
        <f t="shared" si="3"/>
        <v>61824</v>
      </c>
      <c r="M11" s="66">
        <v>18124</v>
      </c>
      <c r="N11" s="67">
        <f t="shared" si="0"/>
        <v>79948</v>
      </c>
      <c r="O11" s="68">
        <f t="shared" si="4"/>
        <v>-12.88125619762665</v>
      </c>
    </row>
    <row r="12" spans="1:15" s="5" customFormat="1" ht="12.75" customHeight="1">
      <c r="A12" s="63">
        <f t="shared" si="5"/>
        <v>1978</v>
      </c>
      <c r="B12" s="64">
        <f>67149-2681</f>
        <v>64468</v>
      </c>
      <c r="C12" s="63"/>
      <c r="D12" s="65">
        <f t="shared" si="1"/>
        <v>64468</v>
      </c>
      <c r="E12" s="63"/>
      <c r="F12" s="59"/>
      <c r="G12" s="63">
        <v>2681</v>
      </c>
      <c r="H12" s="63"/>
      <c r="I12" s="63">
        <f t="shared" si="2"/>
        <v>2681</v>
      </c>
      <c r="J12" s="63"/>
      <c r="K12" s="62"/>
      <c r="L12" s="63">
        <f t="shared" si="3"/>
        <v>67149</v>
      </c>
      <c r="M12" s="66">
        <v>18901</v>
      </c>
      <c r="N12" s="67">
        <f t="shared" si="0"/>
        <v>86050</v>
      </c>
      <c r="O12" s="68">
        <f t="shared" si="4"/>
        <v>7.632461099714814</v>
      </c>
    </row>
    <row r="13" spans="1:15" s="5" customFormat="1" ht="12.75" customHeight="1">
      <c r="A13" s="63">
        <f>A14-1</f>
        <v>1979</v>
      </c>
      <c r="B13" s="64">
        <f>70841-2682</f>
        <v>68159</v>
      </c>
      <c r="C13" s="63"/>
      <c r="D13" s="65">
        <f t="shared" si="1"/>
        <v>68159</v>
      </c>
      <c r="E13" s="63"/>
      <c r="F13" s="59"/>
      <c r="G13" s="63">
        <v>2682</v>
      </c>
      <c r="H13" s="63"/>
      <c r="I13" s="63">
        <f t="shared" si="2"/>
        <v>2682</v>
      </c>
      <c r="J13" s="63"/>
      <c r="K13" s="62"/>
      <c r="L13" s="63">
        <f t="shared" si="3"/>
        <v>70841</v>
      </c>
      <c r="M13" s="66">
        <v>19377</v>
      </c>
      <c r="N13" s="67">
        <f t="shared" si="0"/>
        <v>90218</v>
      </c>
      <c r="O13" s="68">
        <f t="shared" si="4"/>
        <v>4.8436955258570595</v>
      </c>
    </row>
    <row r="14" spans="1:15" s="5" customFormat="1" ht="12.75" customHeight="1">
      <c r="A14" s="63">
        <v>1980</v>
      </c>
      <c r="B14" s="64">
        <f>78372-2701</f>
        <v>75671</v>
      </c>
      <c r="C14" s="63"/>
      <c r="D14" s="65">
        <f t="shared" si="1"/>
        <v>75671</v>
      </c>
      <c r="E14" s="63"/>
      <c r="F14" s="59"/>
      <c r="G14" s="63">
        <v>2701</v>
      </c>
      <c r="H14" s="63"/>
      <c r="I14" s="63">
        <f t="shared" si="2"/>
        <v>2701</v>
      </c>
      <c r="J14" s="63"/>
      <c r="K14" s="62"/>
      <c r="L14" s="63">
        <f t="shared" si="3"/>
        <v>78372</v>
      </c>
      <c r="M14" s="66">
        <v>21031</v>
      </c>
      <c r="N14" s="67">
        <f t="shared" si="0"/>
        <v>99403</v>
      </c>
      <c r="O14" s="68">
        <f t="shared" si="4"/>
        <v>10.180895165044669</v>
      </c>
    </row>
    <row r="15" spans="1:15" ht="12.75">
      <c r="A15">
        <v>1981</v>
      </c>
      <c r="B15" s="11">
        <f>'Passenger Car (new) by months'!O10</f>
        <v>89466</v>
      </c>
      <c r="C15" s="11">
        <f>'Commercials(new) by month'!O4</f>
        <v>25376</v>
      </c>
      <c r="D15" s="11">
        <f>SUM(B15:C15)</f>
        <v>114842</v>
      </c>
      <c r="F15" s="17"/>
      <c r="G15" s="11">
        <f>'Passenger Car(used) by months'!O10</f>
        <v>1907</v>
      </c>
      <c r="H15" s="11">
        <f>'Commercials(used) by month'!O5</f>
        <v>221</v>
      </c>
      <c r="I15" s="11">
        <f>SUM(G15:H15)</f>
        <v>2128</v>
      </c>
      <c r="K15" s="62"/>
      <c r="L15" s="11">
        <f>B15+G15</f>
        <v>91373</v>
      </c>
      <c r="M15" s="11">
        <f>C15+H15</f>
        <v>25597</v>
      </c>
      <c r="N15" s="11">
        <f>SUM(L15:M15)</f>
        <v>116970</v>
      </c>
      <c r="O15" s="10">
        <f t="shared" si="4"/>
        <v>17.67250485397825</v>
      </c>
    </row>
    <row r="16" spans="1:15" ht="12.75">
      <c r="A16">
        <v>1982</v>
      </c>
      <c r="B16" s="11">
        <f>'Passenger Car (new) by months'!O11</f>
        <v>83667</v>
      </c>
      <c r="C16" s="11">
        <f>'Commercials(new) by month'!O5</f>
        <v>30492</v>
      </c>
      <c r="D16" s="11">
        <f>SUM(B16:C16)</f>
        <v>114159</v>
      </c>
      <c r="E16" s="10">
        <f>(D16-D15)/D15*100</f>
        <v>-0.5947301509900559</v>
      </c>
      <c r="F16" s="17"/>
      <c r="G16" s="11">
        <f>'Passenger Car(used) by months'!O11</f>
        <v>1812</v>
      </c>
      <c r="H16" s="11">
        <f>'Commercials(used) by month'!O6</f>
        <v>220</v>
      </c>
      <c r="I16" s="11">
        <f aca="true" t="shared" si="6" ref="I16:I48">SUM(G16:H16)</f>
        <v>2032</v>
      </c>
      <c r="J16" s="10">
        <f>(I16-I15)/I15*100</f>
        <v>-4.511278195488721</v>
      </c>
      <c r="K16" s="14"/>
      <c r="L16" s="11">
        <f aca="true" t="shared" si="7" ref="L16:L46">B16+G16</f>
        <v>85479</v>
      </c>
      <c r="M16" s="11">
        <f aca="true" t="shared" si="8" ref="M16:M46">C16+H16</f>
        <v>30712</v>
      </c>
      <c r="N16" s="11">
        <f aca="true" t="shared" si="9" ref="N16:N46">SUM(L16:M16)</f>
        <v>116191</v>
      </c>
      <c r="O16" s="10">
        <f>(N16-N15)/N15*100</f>
        <v>-0.6659827306146875</v>
      </c>
    </row>
    <row r="17" spans="1:15" ht="12.75">
      <c r="A17">
        <v>1983</v>
      </c>
      <c r="B17" s="11">
        <f>'Passenger Car (new) by months'!O12</f>
        <v>74085</v>
      </c>
      <c r="C17" s="11">
        <f>'Commercials(new) by month'!O6</f>
        <v>24761</v>
      </c>
      <c r="D17" s="11">
        <f aca="true" t="shared" si="10" ref="D17:D48">SUM(B17:C17)</f>
        <v>98846</v>
      </c>
      <c r="E17" s="10">
        <f>(D17-D16)/D16*100</f>
        <v>-13.413747492532346</v>
      </c>
      <c r="F17" s="17"/>
      <c r="G17" s="11">
        <f>'Passenger Car(used) by months'!O12</f>
        <v>1766</v>
      </c>
      <c r="H17" s="11">
        <f>'Commercials(used) by month'!O7</f>
        <v>263</v>
      </c>
      <c r="I17" s="11">
        <f t="shared" si="6"/>
        <v>2029</v>
      </c>
      <c r="J17" s="10">
        <f aca="true" t="shared" si="11" ref="J17:J41">(I17-I16)/I16*100</f>
        <v>-0.14763779527559054</v>
      </c>
      <c r="K17" s="14"/>
      <c r="L17" s="11">
        <f t="shared" si="7"/>
        <v>75851</v>
      </c>
      <c r="M17" s="11">
        <f t="shared" si="8"/>
        <v>25024</v>
      </c>
      <c r="N17" s="11">
        <f t="shared" si="9"/>
        <v>100875</v>
      </c>
      <c r="O17" s="10">
        <f aca="true" t="shared" si="12" ref="O17:O37">(N17-N16)/N16*100</f>
        <v>-13.181743852794106</v>
      </c>
    </row>
    <row r="18" spans="1:15" ht="12.75">
      <c r="A18">
        <v>1984</v>
      </c>
      <c r="B18" s="11">
        <f>'Passenger Car (new) by months'!O13</f>
        <v>96418</v>
      </c>
      <c r="C18" s="11">
        <f>'Commercials(new) by month'!O7</f>
        <v>26829</v>
      </c>
      <c r="D18" s="11">
        <f t="shared" si="10"/>
        <v>123247</v>
      </c>
      <c r="E18" s="9">
        <f aca="true" t="shared" si="13" ref="E18:E37">(D18-D17)/D17*100</f>
        <v>24.685874997470812</v>
      </c>
      <c r="F18" s="17"/>
      <c r="G18" s="11">
        <f>'Passenger Car(used) by months'!O13</f>
        <v>2019</v>
      </c>
      <c r="H18" s="11">
        <f>'Commercials(used) by month'!O8</f>
        <v>206</v>
      </c>
      <c r="I18" s="11">
        <f t="shared" si="6"/>
        <v>2225</v>
      </c>
      <c r="J18" s="9">
        <f t="shared" si="11"/>
        <v>9.659931000492854</v>
      </c>
      <c r="K18" s="14"/>
      <c r="L18" s="11">
        <f t="shared" si="7"/>
        <v>98437</v>
      </c>
      <c r="M18" s="11">
        <f t="shared" si="8"/>
        <v>27035</v>
      </c>
      <c r="N18" s="11">
        <f t="shared" si="9"/>
        <v>125472</v>
      </c>
      <c r="O18" s="10">
        <f t="shared" si="12"/>
        <v>24.38364312267658</v>
      </c>
    </row>
    <row r="19" spans="1:15" ht="12.75">
      <c r="A19">
        <v>1985</v>
      </c>
      <c r="B19" s="11">
        <f>'Passenger Car (new) by months'!O14</f>
        <v>81516</v>
      </c>
      <c r="C19" s="11">
        <f>'Commercials(new) by month'!O8</f>
        <v>23062</v>
      </c>
      <c r="D19" s="11">
        <f t="shared" si="10"/>
        <v>104578</v>
      </c>
      <c r="E19" s="10">
        <f t="shared" si="13"/>
        <v>-15.147630368284826</v>
      </c>
      <c r="F19" s="17"/>
      <c r="G19" s="11">
        <f>'Passenger Car(used) by months'!O14</f>
        <v>2918</v>
      </c>
      <c r="H19" s="11">
        <f>'Commercials(used) by month'!O9</f>
        <v>222</v>
      </c>
      <c r="I19" s="11">
        <f t="shared" si="6"/>
        <v>3140</v>
      </c>
      <c r="J19" s="9">
        <f t="shared" si="11"/>
        <v>41.12359550561798</v>
      </c>
      <c r="K19" s="14"/>
      <c r="L19" s="11">
        <f t="shared" si="7"/>
        <v>84434</v>
      </c>
      <c r="M19" s="11">
        <f t="shared" si="8"/>
        <v>23284</v>
      </c>
      <c r="N19" s="11">
        <f t="shared" si="9"/>
        <v>107718</v>
      </c>
      <c r="O19" s="10">
        <f t="shared" si="12"/>
        <v>-14.149770466717673</v>
      </c>
    </row>
    <row r="20" spans="1:15" ht="12.75">
      <c r="A20">
        <v>1986</v>
      </c>
      <c r="B20" s="11">
        <f>'Passenger Car (new) by months'!O15</f>
        <v>76075</v>
      </c>
      <c r="C20" s="11">
        <f>'Commercials(new) by month'!O9</f>
        <v>18168</v>
      </c>
      <c r="D20" s="11">
        <f t="shared" si="10"/>
        <v>94243</v>
      </c>
      <c r="E20" s="10">
        <f t="shared" si="13"/>
        <v>-9.88257568513454</v>
      </c>
      <c r="F20" s="17"/>
      <c r="G20" s="11">
        <f>'Passenger Car(used) by months'!O15</f>
        <v>3946</v>
      </c>
      <c r="H20" s="11">
        <f>'Commercials(used) by month'!O10</f>
        <v>415</v>
      </c>
      <c r="I20" s="11">
        <f t="shared" si="6"/>
        <v>4361</v>
      </c>
      <c r="J20" s="9">
        <f t="shared" si="11"/>
        <v>38.88535031847134</v>
      </c>
      <c r="K20" s="14"/>
      <c r="L20" s="11">
        <f t="shared" si="7"/>
        <v>80021</v>
      </c>
      <c r="M20" s="11">
        <f t="shared" si="8"/>
        <v>18583</v>
      </c>
      <c r="N20" s="11">
        <f t="shared" si="9"/>
        <v>98604</v>
      </c>
      <c r="O20" s="10">
        <f t="shared" si="12"/>
        <v>-8.460981451567983</v>
      </c>
    </row>
    <row r="21" spans="1:15" ht="12.75">
      <c r="A21">
        <v>1987</v>
      </c>
      <c r="B21" s="11">
        <f>'Passenger Car (new) by months'!O16</f>
        <v>77499</v>
      </c>
      <c r="C21" s="11">
        <f>'Commercials(new) by month'!O10</f>
        <v>15214</v>
      </c>
      <c r="D21" s="11">
        <f t="shared" si="10"/>
        <v>92713</v>
      </c>
      <c r="E21" s="10">
        <f t="shared" si="13"/>
        <v>-1.6234627505491122</v>
      </c>
      <c r="F21" s="17"/>
      <c r="G21" s="11">
        <f>'Passenger Car(used) by months'!O16</f>
        <v>12129</v>
      </c>
      <c r="H21" s="11">
        <f>'Commercials(used) by month'!O11</f>
        <v>905</v>
      </c>
      <c r="I21" s="11">
        <f t="shared" si="6"/>
        <v>13034</v>
      </c>
      <c r="J21" s="9">
        <f t="shared" si="11"/>
        <v>198.87640449438203</v>
      </c>
      <c r="K21" s="14"/>
      <c r="L21" s="11">
        <f t="shared" si="7"/>
        <v>89628</v>
      </c>
      <c r="M21" s="11">
        <f t="shared" si="8"/>
        <v>16119</v>
      </c>
      <c r="N21" s="11">
        <f t="shared" si="9"/>
        <v>105747</v>
      </c>
      <c r="O21" s="9">
        <f t="shared" si="12"/>
        <v>7.244128027260557</v>
      </c>
    </row>
    <row r="22" spans="1:15" ht="12.75">
      <c r="A22">
        <v>1988</v>
      </c>
      <c r="B22" s="11">
        <f>'Passenger Car (new) by months'!O17</f>
        <v>71218</v>
      </c>
      <c r="C22" s="11">
        <f>'Commercials(new) by month'!O11</f>
        <v>14675</v>
      </c>
      <c r="D22" s="11">
        <f t="shared" si="10"/>
        <v>85893</v>
      </c>
      <c r="E22" s="10">
        <f t="shared" si="13"/>
        <v>-7.356034213109272</v>
      </c>
      <c r="F22" s="17"/>
      <c r="G22" s="11">
        <f>'Passenger Car(used) by months'!O17</f>
        <v>17371</v>
      </c>
      <c r="H22" s="11">
        <f>'Commercials(used) by month'!O12</f>
        <v>1977</v>
      </c>
      <c r="I22" s="11">
        <f t="shared" si="6"/>
        <v>19348</v>
      </c>
      <c r="J22" s="9">
        <f t="shared" si="11"/>
        <v>48.442534908700324</v>
      </c>
      <c r="K22" s="14"/>
      <c r="L22" s="11">
        <f t="shared" si="7"/>
        <v>88589</v>
      </c>
      <c r="M22" s="11">
        <f t="shared" si="8"/>
        <v>16652</v>
      </c>
      <c r="N22" s="11">
        <f t="shared" si="9"/>
        <v>105241</v>
      </c>
      <c r="O22" s="10">
        <f t="shared" si="12"/>
        <v>-0.47850057212024927</v>
      </c>
    </row>
    <row r="23" spans="1:15" ht="12.75">
      <c r="A23">
        <v>1989</v>
      </c>
      <c r="B23" s="11">
        <f>'Passenger Car (new) by months'!O18</f>
        <v>83862</v>
      </c>
      <c r="C23" s="11">
        <f>'Commercials(new) by month'!O12</f>
        <v>17030</v>
      </c>
      <c r="D23" s="11">
        <f t="shared" si="10"/>
        <v>100892</v>
      </c>
      <c r="E23" s="9">
        <f t="shared" si="13"/>
        <v>17.462424178920287</v>
      </c>
      <c r="F23" s="17"/>
      <c r="G23" s="11">
        <f>'Passenger Car(used) by months'!O18</f>
        <v>50966</v>
      </c>
      <c r="H23" s="11">
        <f>'Commercials(used) by month'!O13</f>
        <v>6245</v>
      </c>
      <c r="I23" s="11">
        <f t="shared" si="6"/>
        <v>57211</v>
      </c>
      <c r="J23" s="9">
        <f t="shared" si="11"/>
        <v>195.69464544138927</v>
      </c>
      <c r="K23" s="14"/>
      <c r="L23" s="11">
        <f t="shared" si="7"/>
        <v>134828</v>
      </c>
      <c r="M23" s="11">
        <f t="shared" si="8"/>
        <v>23275</v>
      </c>
      <c r="N23" s="11">
        <f t="shared" si="9"/>
        <v>158103</v>
      </c>
      <c r="O23" s="9">
        <f t="shared" si="12"/>
        <v>50.22947330413052</v>
      </c>
    </row>
    <row r="24" spans="1:15" ht="12.75">
      <c r="A24">
        <v>1990</v>
      </c>
      <c r="B24" s="11">
        <f>'Passenger Car (new) by months'!O19</f>
        <v>74422</v>
      </c>
      <c r="C24" s="11">
        <f>'Commercials(new) by month'!O13</f>
        <v>18965</v>
      </c>
      <c r="D24" s="11">
        <f t="shared" si="10"/>
        <v>93387</v>
      </c>
      <c r="E24" s="10">
        <f t="shared" si="13"/>
        <v>-7.438647266383856</v>
      </c>
      <c r="F24" s="17"/>
      <c r="G24" s="11">
        <f>'Passenger Car(used) by months'!O19</f>
        <v>85324</v>
      </c>
      <c r="H24" s="11">
        <f>'Commercials(used) by month'!O14</f>
        <v>10480</v>
      </c>
      <c r="I24" s="11">
        <f t="shared" si="6"/>
        <v>95804</v>
      </c>
      <c r="J24" s="9">
        <f t="shared" si="11"/>
        <v>67.45730716121025</v>
      </c>
      <c r="K24" s="14"/>
      <c r="L24" s="11">
        <f t="shared" si="7"/>
        <v>159746</v>
      </c>
      <c r="M24" s="11">
        <f t="shared" si="8"/>
        <v>29445</v>
      </c>
      <c r="N24" s="11">
        <f t="shared" si="9"/>
        <v>189191</v>
      </c>
      <c r="O24" s="9">
        <f t="shared" si="12"/>
        <v>19.66313099688178</v>
      </c>
    </row>
    <row r="25" spans="1:15" ht="12.75">
      <c r="A25">
        <v>1991</v>
      </c>
      <c r="B25" s="11">
        <f>'Passenger Car (new) by months'!O20</f>
        <v>55615</v>
      </c>
      <c r="C25" s="11">
        <f>'Commercials(new) by month'!O14</f>
        <v>13499</v>
      </c>
      <c r="D25" s="11">
        <f t="shared" si="10"/>
        <v>69114</v>
      </c>
      <c r="E25" s="10">
        <f t="shared" si="13"/>
        <v>-25.991840406052237</v>
      </c>
      <c r="F25" s="17"/>
      <c r="G25" s="11">
        <f>'Passenger Car(used) by months'!O20</f>
        <v>47351</v>
      </c>
      <c r="H25" s="11">
        <f>'Commercials(used) by month'!O15</f>
        <v>11486</v>
      </c>
      <c r="I25" s="11">
        <f t="shared" si="6"/>
        <v>58837</v>
      </c>
      <c r="J25" s="10">
        <f t="shared" si="11"/>
        <v>-38.586071562774</v>
      </c>
      <c r="K25" s="14"/>
      <c r="L25" s="11">
        <f t="shared" si="7"/>
        <v>102966</v>
      </c>
      <c r="M25" s="11">
        <f t="shared" si="8"/>
        <v>24985</v>
      </c>
      <c r="N25" s="11">
        <f t="shared" si="9"/>
        <v>127951</v>
      </c>
      <c r="O25" s="10">
        <f t="shared" si="12"/>
        <v>-32.369404464271554</v>
      </c>
    </row>
    <row r="26" spans="1:15" ht="12.75">
      <c r="A26">
        <v>1992</v>
      </c>
      <c r="B26" s="11">
        <f>'Passenger Car (new) by months'!O21</f>
        <v>52964</v>
      </c>
      <c r="C26" s="11">
        <f>'Commercials(new) by month'!O15</f>
        <v>13570</v>
      </c>
      <c r="D26" s="11">
        <f t="shared" si="10"/>
        <v>66534</v>
      </c>
      <c r="E26" s="10">
        <f t="shared" si="13"/>
        <v>-3.732962930809966</v>
      </c>
      <c r="F26" s="17"/>
      <c r="G26" s="11">
        <f>'Passenger Car(used) by months'!O21</f>
        <v>39146</v>
      </c>
      <c r="H26" s="11">
        <f>'Commercials(used) by month'!O16</f>
        <v>10202</v>
      </c>
      <c r="I26" s="11">
        <f t="shared" si="6"/>
        <v>49348</v>
      </c>
      <c r="J26" s="9">
        <f t="shared" si="11"/>
        <v>-16.127606778047827</v>
      </c>
      <c r="K26" s="14"/>
      <c r="L26" s="11">
        <f t="shared" si="7"/>
        <v>92110</v>
      </c>
      <c r="M26" s="11">
        <f t="shared" si="8"/>
        <v>23772</v>
      </c>
      <c r="N26" s="11">
        <f t="shared" si="9"/>
        <v>115882</v>
      </c>
      <c r="O26" s="10">
        <f t="shared" si="12"/>
        <v>-9.43251713546592</v>
      </c>
    </row>
    <row r="27" spans="1:15" ht="12.75">
      <c r="A27">
        <v>1993</v>
      </c>
      <c r="B27" s="11">
        <f>'Passenger Car (new) by months'!O22</f>
        <v>53822</v>
      </c>
      <c r="C27" s="11">
        <f>'Commercials(new) by month'!O16</f>
        <v>13728</v>
      </c>
      <c r="D27" s="11">
        <f t="shared" si="10"/>
        <v>67550</v>
      </c>
      <c r="E27" s="9">
        <f t="shared" si="13"/>
        <v>1.5270388072263805</v>
      </c>
      <c r="F27" s="17"/>
      <c r="G27" s="11">
        <f>'Passenger Car(used) by months'!O22</f>
        <v>43841</v>
      </c>
      <c r="H27" s="11">
        <f>'Commercials(used) by month'!O17</f>
        <v>13674</v>
      </c>
      <c r="I27" s="11">
        <f t="shared" si="6"/>
        <v>57515</v>
      </c>
      <c r="J27" s="9">
        <f t="shared" si="11"/>
        <v>16.549809516089812</v>
      </c>
      <c r="K27" s="14"/>
      <c r="L27" s="11">
        <f t="shared" si="7"/>
        <v>97663</v>
      </c>
      <c r="M27" s="11">
        <f t="shared" si="8"/>
        <v>27402</v>
      </c>
      <c r="N27" s="11">
        <f t="shared" si="9"/>
        <v>125065</v>
      </c>
      <c r="O27" s="9">
        <f t="shared" si="12"/>
        <v>7.92444037900623</v>
      </c>
    </row>
    <row r="28" spans="1:15" ht="12.75">
      <c r="A28">
        <v>1994</v>
      </c>
      <c r="B28" s="11">
        <f>'Passenger Car (new) by months'!O23</f>
        <v>61765</v>
      </c>
      <c r="C28" s="11">
        <f>'Commercials(new) by month'!O17</f>
        <v>15683</v>
      </c>
      <c r="D28" s="11">
        <f t="shared" si="10"/>
        <v>77448</v>
      </c>
      <c r="E28" s="9">
        <f t="shared" si="13"/>
        <v>14.652849740932641</v>
      </c>
      <c r="F28" s="17"/>
      <c r="G28" s="11">
        <f>'Passenger Car(used) by months'!O23</f>
        <v>62088</v>
      </c>
      <c r="H28" s="11">
        <f>'Commercials(used) by month'!O18</f>
        <v>14851</v>
      </c>
      <c r="I28" s="11">
        <f t="shared" si="6"/>
        <v>76939</v>
      </c>
      <c r="J28" s="9">
        <f t="shared" si="11"/>
        <v>33.77205946274885</v>
      </c>
      <c r="K28" s="14"/>
      <c r="L28" s="11">
        <f t="shared" si="7"/>
        <v>123853</v>
      </c>
      <c r="M28" s="11">
        <f t="shared" si="8"/>
        <v>30534</v>
      </c>
      <c r="N28" s="11">
        <f t="shared" si="9"/>
        <v>154387</v>
      </c>
      <c r="O28" s="9">
        <f t="shared" si="12"/>
        <v>23.445408387638427</v>
      </c>
    </row>
    <row r="29" spans="1:15" ht="12.75">
      <c r="A29">
        <v>1995</v>
      </c>
      <c r="B29" s="11">
        <f>'Passenger Car (new) by months'!O24</f>
        <v>65680</v>
      </c>
      <c r="C29" s="11">
        <f>'Commercials(new) by month'!O18</f>
        <v>14887</v>
      </c>
      <c r="D29" s="11">
        <f t="shared" si="10"/>
        <v>80567</v>
      </c>
      <c r="E29" s="9">
        <f t="shared" si="13"/>
        <v>4.02721826257618</v>
      </c>
      <c r="F29" s="17"/>
      <c r="G29" s="11">
        <f>'Passenger Car(used) by months'!O24</f>
        <v>80976</v>
      </c>
      <c r="H29" s="11">
        <f>'Commercials(used) by month'!O19</f>
        <v>14711</v>
      </c>
      <c r="I29" s="11">
        <f t="shared" si="6"/>
        <v>95687</v>
      </c>
      <c r="J29" s="9">
        <f t="shared" si="11"/>
        <v>24.367355957316835</v>
      </c>
      <c r="K29" s="14"/>
      <c r="L29" s="11">
        <f t="shared" si="7"/>
        <v>146656</v>
      </c>
      <c r="M29" s="11">
        <f t="shared" si="8"/>
        <v>29598</v>
      </c>
      <c r="N29" s="11">
        <f t="shared" si="9"/>
        <v>176254</v>
      </c>
      <c r="O29" s="9">
        <f t="shared" si="12"/>
        <v>14.163757311172573</v>
      </c>
    </row>
    <row r="30" spans="1:15" ht="12.75">
      <c r="A30">
        <v>1996</v>
      </c>
      <c r="B30" s="11">
        <f>'Passenger Car (new) by months'!O25</f>
        <v>64414</v>
      </c>
      <c r="C30" s="11">
        <f>'Commercials(new) by month'!O19</f>
        <v>14732</v>
      </c>
      <c r="D30" s="11">
        <f t="shared" si="10"/>
        <v>79146</v>
      </c>
      <c r="E30" s="10">
        <f t="shared" si="13"/>
        <v>-1.7637494259436246</v>
      </c>
      <c r="F30" s="17"/>
      <c r="G30" s="11">
        <f>'Passenger Car(used) by months'!O25</f>
        <v>111769</v>
      </c>
      <c r="H30" s="11">
        <f>'Commercials(used) by month'!O20</f>
        <v>15113</v>
      </c>
      <c r="I30" s="11">
        <f t="shared" si="6"/>
        <v>126882</v>
      </c>
      <c r="J30" s="9">
        <f t="shared" si="11"/>
        <v>32.60108478685715</v>
      </c>
      <c r="K30" s="14"/>
      <c r="L30" s="11">
        <f t="shared" si="7"/>
        <v>176183</v>
      </c>
      <c r="M30" s="11">
        <f t="shared" si="8"/>
        <v>29845</v>
      </c>
      <c r="N30" s="11">
        <f t="shared" si="9"/>
        <v>206028</v>
      </c>
      <c r="O30" s="9">
        <f t="shared" si="12"/>
        <v>16.89266626573014</v>
      </c>
    </row>
    <row r="31" spans="1:15" ht="12.75">
      <c r="A31">
        <v>1997</v>
      </c>
      <c r="B31" s="11">
        <f>'Passenger Car (new) by months'!O26</f>
        <v>58558</v>
      </c>
      <c r="C31" s="11">
        <f>'Commercials(new) by month'!O20</f>
        <v>12934</v>
      </c>
      <c r="D31" s="11">
        <f t="shared" si="10"/>
        <v>71492</v>
      </c>
      <c r="E31" s="10">
        <f t="shared" si="13"/>
        <v>-9.670735097162208</v>
      </c>
      <c r="F31" s="17"/>
      <c r="G31" s="11">
        <f>'Passenger Car(used) by months'!O26</f>
        <v>97041</v>
      </c>
      <c r="H31" s="11">
        <f>'Commercials(used) by month'!O21</f>
        <v>11586</v>
      </c>
      <c r="I31" s="11">
        <f t="shared" si="6"/>
        <v>108627</v>
      </c>
      <c r="J31" s="10">
        <f t="shared" si="11"/>
        <v>-14.38738355322268</v>
      </c>
      <c r="K31" s="14"/>
      <c r="L31" s="11">
        <f t="shared" si="7"/>
        <v>155599</v>
      </c>
      <c r="M31" s="11">
        <f t="shared" si="8"/>
        <v>24520</v>
      </c>
      <c r="N31" s="11">
        <f t="shared" si="9"/>
        <v>180119</v>
      </c>
      <c r="O31" s="10">
        <f t="shared" si="12"/>
        <v>-12.575475178131128</v>
      </c>
    </row>
    <row r="32" spans="1:15" ht="12.75">
      <c r="A32">
        <v>1998</v>
      </c>
      <c r="B32" s="11">
        <f>'Passenger Car (new) by months'!O27</f>
        <v>54154</v>
      </c>
      <c r="C32" s="11">
        <f>'Commercials(new) by month'!O21</f>
        <v>11828</v>
      </c>
      <c r="D32" s="11">
        <f t="shared" si="10"/>
        <v>65982</v>
      </c>
      <c r="E32" s="10">
        <f t="shared" si="13"/>
        <v>-7.707156045431657</v>
      </c>
      <c r="F32" s="17"/>
      <c r="G32" s="11">
        <f>'Passenger Car(used) by months'!O27</f>
        <v>99937</v>
      </c>
      <c r="H32" s="11">
        <f>'Commercials(used) by month'!O22</f>
        <v>8709</v>
      </c>
      <c r="I32" s="11">
        <f t="shared" si="6"/>
        <v>108646</v>
      </c>
      <c r="J32" s="9">
        <f t="shared" si="11"/>
        <v>0.01749104734550342</v>
      </c>
      <c r="K32" s="14"/>
      <c r="L32" s="11">
        <f t="shared" si="7"/>
        <v>154091</v>
      </c>
      <c r="M32" s="11">
        <f t="shared" si="8"/>
        <v>20537</v>
      </c>
      <c r="N32" s="11">
        <f t="shared" si="9"/>
        <v>174628</v>
      </c>
      <c r="O32" s="10">
        <f t="shared" si="12"/>
        <v>-3.048540131801753</v>
      </c>
    </row>
    <row r="33" spans="1:15" ht="12.75">
      <c r="A33">
        <v>1999</v>
      </c>
      <c r="B33" s="11">
        <f>'Passenger Car (new) by months'!O28</f>
        <v>58195</v>
      </c>
      <c r="C33" s="11">
        <f>'Commercials(new) by month'!O22</f>
        <v>14046</v>
      </c>
      <c r="D33" s="11">
        <f t="shared" si="10"/>
        <v>72241</v>
      </c>
      <c r="E33" s="9">
        <f t="shared" si="13"/>
        <v>9.485920402534024</v>
      </c>
      <c r="F33" s="17"/>
      <c r="G33" s="11">
        <f>'Passenger Car(used) by months'!O28</f>
        <v>131118</v>
      </c>
      <c r="H33" s="11">
        <f>'Commercials(used) by month'!O23</f>
        <v>8282</v>
      </c>
      <c r="I33" s="11">
        <f t="shared" si="6"/>
        <v>139400</v>
      </c>
      <c r="J33" s="9">
        <f t="shared" si="11"/>
        <v>28.30661045965797</v>
      </c>
      <c r="K33" s="14"/>
      <c r="L33" s="11">
        <f t="shared" si="7"/>
        <v>189313</v>
      </c>
      <c r="M33" s="11">
        <f t="shared" si="8"/>
        <v>22328</v>
      </c>
      <c r="N33" s="11">
        <f t="shared" si="9"/>
        <v>211641</v>
      </c>
      <c r="O33" s="9">
        <f t="shared" si="12"/>
        <v>21.195340953340818</v>
      </c>
    </row>
    <row r="34" spans="1:15" ht="12.75">
      <c r="A34">
        <v>2000</v>
      </c>
      <c r="B34" s="11">
        <f>'Passenger Car (new) by months'!O29</f>
        <v>57618</v>
      </c>
      <c r="C34" s="11">
        <f>'Commercials(new) by month'!O23</f>
        <v>16345</v>
      </c>
      <c r="D34" s="11">
        <f t="shared" si="10"/>
        <v>73963</v>
      </c>
      <c r="E34" s="9">
        <f t="shared" si="13"/>
        <v>2.3836879334449965</v>
      </c>
      <c r="F34" s="17"/>
      <c r="G34" s="11">
        <f>'Passenger Car(used) by months'!O29</f>
        <v>116124</v>
      </c>
      <c r="H34" s="11">
        <f>'Commercials(used) by month'!O24</f>
        <v>6946</v>
      </c>
      <c r="I34" s="11">
        <f t="shared" si="6"/>
        <v>123070</v>
      </c>
      <c r="J34" s="10">
        <f t="shared" si="11"/>
        <v>-11.714490674318508</v>
      </c>
      <c r="K34" s="14"/>
      <c r="L34" s="11">
        <f t="shared" si="7"/>
        <v>173742</v>
      </c>
      <c r="M34" s="11">
        <f t="shared" si="8"/>
        <v>23291</v>
      </c>
      <c r="N34" s="11">
        <f t="shared" si="9"/>
        <v>197033</v>
      </c>
      <c r="O34" s="10">
        <f t="shared" si="12"/>
        <v>-6.902254289102773</v>
      </c>
    </row>
    <row r="35" spans="1:15" ht="12.75">
      <c r="A35">
        <v>2001</v>
      </c>
      <c r="B35" s="11">
        <f>'Passenger Car (new) by months'!O30</f>
        <v>58162</v>
      </c>
      <c r="C35" s="11">
        <f>'Commercials(new) by month'!O24</f>
        <v>16567</v>
      </c>
      <c r="D35" s="11">
        <f t="shared" si="10"/>
        <v>74729</v>
      </c>
      <c r="E35" s="9">
        <f t="shared" si="13"/>
        <v>1.0356529616159431</v>
      </c>
      <c r="F35" s="17"/>
      <c r="G35" s="11">
        <f>'Passenger Car(used) by months'!O30</f>
        <v>128693</v>
      </c>
      <c r="H35" s="11">
        <f>'Commercials(used) by month'!O25</f>
        <v>6896</v>
      </c>
      <c r="I35" s="11">
        <f t="shared" si="6"/>
        <v>135589</v>
      </c>
      <c r="J35" s="9">
        <f t="shared" si="11"/>
        <v>10.172259689607541</v>
      </c>
      <c r="K35" s="14"/>
      <c r="L35" s="11">
        <f t="shared" si="7"/>
        <v>186855</v>
      </c>
      <c r="M35" s="11">
        <f t="shared" si="8"/>
        <v>23463</v>
      </c>
      <c r="N35" s="11">
        <f t="shared" si="9"/>
        <v>210318</v>
      </c>
      <c r="O35" s="9">
        <f t="shared" si="12"/>
        <v>6.742525363771551</v>
      </c>
    </row>
    <row r="36" spans="1:15" ht="12.75">
      <c r="A36">
        <v>2002</v>
      </c>
      <c r="B36" s="11">
        <f>'Passenger Car (new) by months'!O31</f>
        <v>64086</v>
      </c>
      <c r="C36" s="11">
        <f>'Commercials(new) by month'!O25</f>
        <v>19657</v>
      </c>
      <c r="D36" s="11">
        <f t="shared" si="10"/>
        <v>83743</v>
      </c>
      <c r="E36" s="9">
        <f t="shared" si="13"/>
        <v>12.062251602456877</v>
      </c>
      <c r="F36" s="17"/>
      <c r="G36" s="11">
        <f>'Passenger Car(used) by months'!O31</f>
        <v>136418</v>
      </c>
      <c r="H36" s="11">
        <f>'Commercials(used) by month'!O26</f>
        <v>10526</v>
      </c>
      <c r="I36" s="11">
        <f t="shared" si="6"/>
        <v>146944</v>
      </c>
      <c r="J36" s="9">
        <f t="shared" si="11"/>
        <v>8.37457315858956</v>
      </c>
      <c r="K36" s="14"/>
      <c r="L36" s="11">
        <f t="shared" si="7"/>
        <v>200504</v>
      </c>
      <c r="M36" s="11">
        <f t="shared" si="8"/>
        <v>30183</v>
      </c>
      <c r="N36" s="11">
        <f t="shared" si="9"/>
        <v>230687</v>
      </c>
      <c r="O36" s="9">
        <f t="shared" si="12"/>
        <v>9.684858167156401</v>
      </c>
    </row>
    <row r="37" spans="1:15" ht="12.75">
      <c r="A37">
        <v>2003</v>
      </c>
      <c r="B37" s="11">
        <f>'Passenger Car (new) by months'!O32</f>
        <v>70453</v>
      </c>
      <c r="C37" s="11">
        <f>'Commercials(new) by month'!O26</f>
        <v>21511</v>
      </c>
      <c r="D37" s="11">
        <f t="shared" si="10"/>
        <v>91964</v>
      </c>
      <c r="E37" s="9">
        <f t="shared" si="13"/>
        <v>9.816939923336875</v>
      </c>
      <c r="F37" s="17"/>
      <c r="G37" s="11">
        <f>'Passenger Car(used) by months'!O32</f>
        <v>156972</v>
      </c>
      <c r="H37" s="11">
        <f>'Commercials(used) by month'!O27</f>
        <v>12799</v>
      </c>
      <c r="I37" s="11">
        <f t="shared" si="6"/>
        <v>169771</v>
      </c>
      <c r="J37" s="9">
        <f t="shared" si="11"/>
        <v>15.534489329268292</v>
      </c>
      <c r="K37" s="14"/>
      <c r="L37" s="11">
        <f t="shared" si="7"/>
        <v>227425</v>
      </c>
      <c r="M37" s="11">
        <f t="shared" si="8"/>
        <v>34310</v>
      </c>
      <c r="N37" s="11">
        <f t="shared" si="9"/>
        <v>261735</v>
      </c>
      <c r="O37" s="9">
        <f t="shared" si="12"/>
        <v>13.45892919843771</v>
      </c>
    </row>
    <row r="38" spans="1:15" ht="12.75">
      <c r="A38">
        <v>2004</v>
      </c>
      <c r="B38" s="11">
        <f>'Passenger Car (new) by months'!O33</f>
        <v>74755</v>
      </c>
      <c r="C38" s="11">
        <f>'Commercials(new) by month'!O27</f>
        <v>24037</v>
      </c>
      <c r="D38" s="11">
        <f t="shared" si="10"/>
        <v>98792</v>
      </c>
      <c r="E38" s="9">
        <f aca="true" t="shared" si="14" ref="E38:E45">(D38-D37)/D37*100</f>
        <v>7.4246444260797695</v>
      </c>
      <c r="F38" s="17"/>
      <c r="G38" s="11">
        <f>'Passenger Car(used) by months'!O33</f>
        <v>154042</v>
      </c>
      <c r="H38" s="11">
        <f>'Commercials(used) by month'!O28</f>
        <v>15250</v>
      </c>
      <c r="I38" s="11">
        <f t="shared" si="6"/>
        <v>169292</v>
      </c>
      <c r="J38" s="10">
        <f t="shared" si="11"/>
        <v>-0.28214477148629624</v>
      </c>
      <c r="K38" s="14"/>
      <c r="L38" s="11">
        <f t="shared" si="7"/>
        <v>228797</v>
      </c>
      <c r="M38" s="11">
        <f t="shared" si="8"/>
        <v>39287</v>
      </c>
      <c r="N38" s="11">
        <f t="shared" si="9"/>
        <v>268084</v>
      </c>
      <c r="O38" s="9">
        <f aca="true" t="shared" si="15" ref="O38:O46">(N38-N37)/N37*100</f>
        <v>2.4257359543049266</v>
      </c>
    </row>
    <row r="39" spans="1:15" ht="12.75">
      <c r="A39">
        <v>2005</v>
      </c>
      <c r="B39" s="11">
        <f>'Passenger Car (new) by months'!O34</f>
        <v>77825</v>
      </c>
      <c r="C39" s="11">
        <f>'Commercials(new) by month'!O28</f>
        <v>25623</v>
      </c>
      <c r="D39" s="11">
        <f t="shared" si="10"/>
        <v>103448</v>
      </c>
      <c r="E39" s="9">
        <f t="shared" si="14"/>
        <v>4.712932221232488</v>
      </c>
      <c r="F39" s="17"/>
      <c r="G39" s="11">
        <f>'Passenger Car(used) by months'!O34</f>
        <v>152488</v>
      </c>
      <c r="H39" s="11">
        <f>'Commercials(used) by month'!O29</f>
        <v>13978</v>
      </c>
      <c r="I39" s="11">
        <f t="shared" si="6"/>
        <v>166466</v>
      </c>
      <c r="J39" s="10">
        <f t="shared" si="11"/>
        <v>-1.6693051059707489</v>
      </c>
      <c r="K39" s="14"/>
      <c r="L39" s="11">
        <f t="shared" si="7"/>
        <v>230313</v>
      </c>
      <c r="M39" s="11">
        <f t="shared" si="8"/>
        <v>39601</v>
      </c>
      <c r="N39" s="11">
        <f t="shared" si="9"/>
        <v>269914</v>
      </c>
      <c r="O39" s="9">
        <f t="shared" si="15"/>
        <v>0.6826218647886484</v>
      </c>
    </row>
    <row r="40" spans="1:15" ht="12.75">
      <c r="A40">
        <v>2006</v>
      </c>
      <c r="B40" s="11">
        <f>'Passenger Car (new) by months'!O35</f>
        <v>76804</v>
      </c>
      <c r="C40" s="11">
        <f>'Commercials(new) by month'!O29</f>
        <v>23182</v>
      </c>
      <c r="D40" s="11">
        <f t="shared" si="10"/>
        <v>99986</v>
      </c>
      <c r="E40" s="10">
        <f t="shared" si="14"/>
        <v>-3.3466089242904644</v>
      </c>
      <c r="F40" s="17"/>
      <c r="G40" s="11">
        <f>'Passenger Car(used) by months'!O35</f>
        <v>123390</v>
      </c>
      <c r="H40" s="11">
        <f>'Commercials(used) by month'!O30</f>
        <v>12225</v>
      </c>
      <c r="I40" s="11">
        <f t="shared" si="6"/>
        <v>135615</v>
      </c>
      <c r="J40" s="10">
        <f t="shared" si="11"/>
        <v>-18.53291362800812</v>
      </c>
      <c r="K40" s="14"/>
      <c r="L40" s="11">
        <f t="shared" si="7"/>
        <v>200194</v>
      </c>
      <c r="M40" s="11">
        <f t="shared" si="8"/>
        <v>35407</v>
      </c>
      <c r="N40" s="11">
        <f t="shared" si="9"/>
        <v>235601</v>
      </c>
      <c r="O40" s="10">
        <f t="shared" si="15"/>
        <v>-12.712567706751038</v>
      </c>
    </row>
    <row r="41" spans="1:15" ht="12.75">
      <c r="A41">
        <v>2007</v>
      </c>
      <c r="B41" s="11">
        <v>77454</v>
      </c>
      <c r="C41" s="11">
        <v>25014</v>
      </c>
      <c r="D41" s="11">
        <f t="shared" si="10"/>
        <v>102468</v>
      </c>
      <c r="E41" s="18">
        <f t="shared" si="14"/>
        <v>2.4823475286540115</v>
      </c>
      <c r="F41" s="17"/>
      <c r="G41" s="11">
        <v>120382</v>
      </c>
      <c r="H41" s="11">
        <v>12573</v>
      </c>
      <c r="I41" s="11">
        <f t="shared" si="6"/>
        <v>132955</v>
      </c>
      <c r="J41" s="10">
        <f t="shared" si="11"/>
        <v>-1.9614349445120378</v>
      </c>
      <c r="K41" s="14"/>
      <c r="L41" s="11">
        <f t="shared" si="7"/>
        <v>197836</v>
      </c>
      <c r="M41" s="11">
        <f t="shared" si="8"/>
        <v>37587</v>
      </c>
      <c r="N41" s="11">
        <f t="shared" si="9"/>
        <v>235423</v>
      </c>
      <c r="O41" s="10">
        <f t="shared" si="15"/>
        <v>-0.0755514620056791</v>
      </c>
    </row>
    <row r="42" spans="1:15" ht="12.75">
      <c r="A42">
        <v>2008</v>
      </c>
      <c r="B42" s="11">
        <v>73397</v>
      </c>
      <c r="C42" s="11">
        <v>23933</v>
      </c>
      <c r="D42" s="11">
        <f t="shared" si="10"/>
        <v>97330</v>
      </c>
      <c r="E42" s="10">
        <f t="shared" si="14"/>
        <v>-5.0142483507046105</v>
      </c>
      <c r="F42" s="17"/>
      <c r="G42" s="11">
        <v>90841</v>
      </c>
      <c r="H42" s="11">
        <v>8869</v>
      </c>
      <c r="I42" s="11">
        <f t="shared" si="6"/>
        <v>99710</v>
      </c>
      <c r="J42" s="10">
        <f aca="true" t="shared" si="16" ref="J42:J48">(I42-I41)/I41*100</f>
        <v>-25.004700838629613</v>
      </c>
      <c r="K42" s="14"/>
      <c r="L42" s="11">
        <f t="shared" si="7"/>
        <v>164238</v>
      </c>
      <c r="M42" s="11">
        <f t="shared" si="8"/>
        <v>32802</v>
      </c>
      <c r="N42" s="11">
        <f t="shared" si="9"/>
        <v>197040</v>
      </c>
      <c r="O42" s="10">
        <f t="shared" si="15"/>
        <v>-16.303844569137254</v>
      </c>
    </row>
    <row r="43" spans="1:15" ht="12.75">
      <c r="A43">
        <v>2009</v>
      </c>
      <c r="B43" s="26">
        <v>54404</v>
      </c>
      <c r="C43" s="26">
        <v>15644</v>
      </c>
      <c r="D43" s="11">
        <f t="shared" si="10"/>
        <v>70048</v>
      </c>
      <c r="E43" s="10">
        <f t="shared" si="14"/>
        <v>-28.03041200041097</v>
      </c>
      <c r="F43" s="17"/>
      <c r="G43" s="26">
        <v>68757</v>
      </c>
      <c r="H43" s="26">
        <v>3154</v>
      </c>
      <c r="I43" s="11">
        <f t="shared" si="6"/>
        <v>71911</v>
      </c>
      <c r="J43" s="10">
        <f t="shared" si="16"/>
        <v>-27.8798515695517</v>
      </c>
      <c r="K43" s="14"/>
      <c r="L43" s="11">
        <f t="shared" si="7"/>
        <v>123161</v>
      </c>
      <c r="M43" s="11">
        <f t="shared" si="8"/>
        <v>18798</v>
      </c>
      <c r="N43" s="11">
        <f t="shared" si="9"/>
        <v>141959</v>
      </c>
      <c r="O43" s="10">
        <f t="shared" si="15"/>
        <v>-27.954222492894843</v>
      </c>
    </row>
    <row r="44" spans="1:15" ht="12.75">
      <c r="A44">
        <v>2010</v>
      </c>
      <c r="B44" s="11">
        <v>62029</v>
      </c>
      <c r="C44" s="11">
        <v>18424</v>
      </c>
      <c r="D44" s="11">
        <f t="shared" si="10"/>
        <v>80453</v>
      </c>
      <c r="E44" s="18">
        <f t="shared" si="14"/>
        <v>14.85410004568296</v>
      </c>
      <c r="F44" s="17"/>
      <c r="G44" s="11">
        <v>88613</v>
      </c>
      <c r="H44" s="11">
        <v>2797</v>
      </c>
      <c r="I44" s="11">
        <f t="shared" si="6"/>
        <v>91410</v>
      </c>
      <c r="J44" s="18">
        <f t="shared" si="16"/>
        <v>27.115462168513858</v>
      </c>
      <c r="K44" s="14"/>
      <c r="L44" s="11">
        <f t="shared" si="7"/>
        <v>150642</v>
      </c>
      <c r="M44" s="11">
        <f t="shared" si="8"/>
        <v>21221</v>
      </c>
      <c r="N44" s="11">
        <f t="shared" si="9"/>
        <v>171863</v>
      </c>
      <c r="O44" s="18">
        <f t="shared" si="15"/>
        <v>21.065237145936504</v>
      </c>
    </row>
    <row r="45" spans="1:15" ht="12.75">
      <c r="A45">
        <v>2011</v>
      </c>
      <c r="B45" s="11">
        <v>64019</v>
      </c>
      <c r="C45" s="11">
        <v>20621</v>
      </c>
      <c r="D45" s="11">
        <f t="shared" si="10"/>
        <v>84640</v>
      </c>
      <c r="E45" s="18">
        <f t="shared" si="14"/>
        <v>5.2042807601953935</v>
      </c>
      <c r="F45" s="17"/>
      <c r="G45" s="11">
        <v>80852</v>
      </c>
      <c r="H45" s="11">
        <v>3176</v>
      </c>
      <c r="I45" s="11">
        <f t="shared" si="6"/>
        <v>84028</v>
      </c>
      <c r="J45" s="29">
        <f t="shared" si="16"/>
        <v>-8.07570287714692</v>
      </c>
      <c r="K45" s="14"/>
      <c r="L45" s="11">
        <f t="shared" si="7"/>
        <v>144871</v>
      </c>
      <c r="M45" s="11">
        <f t="shared" si="8"/>
        <v>23797</v>
      </c>
      <c r="N45" s="11">
        <f t="shared" si="9"/>
        <v>168668</v>
      </c>
      <c r="O45" s="29">
        <f t="shared" si="15"/>
        <v>-1.8590388856240143</v>
      </c>
    </row>
    <row r="46" spans="1:15" ht="12.75">
      <c r="A46">
        <v>2012</v>
      </c>
      <c r="B46" s="11">
        <v>76871</v>
      </c>
      <c r="C46" s="11">
        <v>23924</v>
      </c>
      <c r="D46" s="11">
        <f t="shared" si="10"/>
        <v>100795</v>
      </c>
      <c r="E46" s="18">
        <f>(D46-D45)/D45*100</f>
        <v>19.086720226843102</v>
      </c>
      <c r="F46" s="17"/>
      <c r="G46" s="11">
        <v>78311</v>
      </c>
      <c r="H46" s="11">
        <v>3516</v>
      </c>
      <c r="I46" s="11">
        <f t="shared" si="6"/>
        <v>81827</v>
      </c>
      <c r="J46" s="29">
        <f t="shared" si="16"/>
        <v>-2.619364973580235</v>
      </c>
      <c r="K46" s="14"/>
      <c r="L46" s="11">
        <f t="shared" si="7"/>
        <v>155182</v>
      </c>
      <c r="M46" s="11">
        <f t="shared" si="8"/>
        <v>27440</v>
      </c>
      <c r="N46" s="11">
        <f t="shared" si="9"/>
        <v>182622</v>
      </c>
      <c r="O46" s="18">
        <f t="shared" si="15"/>
        <v>8.273057129983162</v>
      </c>
    </row>
    <row r="47" spans="1:15" ht="12.75">
      <c r="A47">
        <v>2013</v>
      </c>
      <c r="B47" s="11">
        <f>'Passenger Car by years'!B15</f>
        <v>82433</v>
      </c>
      <c r="C47" s="11">
        <f>'Commercials by years'!B15</f>
        <v>30861</v>
      </c>
      <c r="D47" s="11">
        <f t="shared" si="10"/>
        <v>113294</v>
      </c>
      <c r="E47" s="18">
        <f>(D47-D46)/D46*100</f>
        <v>12.400416687335682</v>
      </c>
      <c r="F47" s="17"/>
      <c r="G47" s="11">
        <f>'Passenger Car by years'!C15</f>
        <v>98971</v>
      </c>
      <c r="H47" s="11">
        <f>'Commercials by years'!C15</f>
        <v>6094</v>
      </c>
      <c r="I47" s="11">
        <f t="shared" si="6"/>
        <v>105065</v>
      </c>
      <c r="J47" s="29">
        <f t="shared" si="16"/>
        <v>28.398939225439037</v>
      </c>
      <c r="K47" s="14"/>
      <c r="L47" s="11">
        <f>B47+G47</f>
        <v>181404</v>
      </c>
      <c r="M47" s="11">
        <f>C47+H47</f>
        <v>36955</v>
      </c>
      <c r="N47" s="11">
        <f>SUM(L47:M47)</f>
        <v>218359</v>
      </c>
      <c r="O47" s="18">
        <f>(N47-N46)/N46*100</f>
        <v>19.568836175269137</v>
      </c>
    </row>
    <row r="48" spans="1:16" ht="12.75">
      <c r="A48">
        <v>2014</v>
      </c>
      <c r="B48" s="11">
        <f>'Passenger Car by years'!G15</f>
        <v>83838</v>
      </c>
      <c r="C48">
        <f>'Commercials by years'!G15</f>
        <v>33920</v>
      </c>
      <c r="D48" s="11">
        <f t="shared" si="10"/>
        <v>117758</v>
      </c>
      <c r="E48" s="18">
        <f>(D48-D47)/D47*100</f>
        <v>3.9401910074672974</v>
      </c>
      <c r="F48" s="17"/>
      <c r="G48">
        <f>'Passenger Car by years'!H15</f>
        <v>105945</v>
      </c>
      <c r="H48">
        <f>'Commercials by years'!H15</f>
        <v>6503</v>
      </c>
      <c r="I48" s="11">
        <f t="shared" si="6"/>
        <v>112448</v>
      </c>
      <c r="J48" s="29">
        <f t="shared" si="16"/>
        <v>7.0270784752296205</v>
      </c>
      <c r="K48" s="14"/>
      <c r="L48" s="11">
        <f>B48+G48</f>
        <v>189783</v>
      </c>
      <c r="M48" s="11">
        <f>C48+H48</f>
        <v>40423</v>
      </c>
      <c r="N48" s="11">
        <f>SUM(L48:M48)</f>
        <v>230206</v>
      </c>
      <c r="O48" s="18">
        <f>(N48-N47)/N47*100</f>
        <v>5.425469066995178</v>
      </c>
      <c r="P48" t="s">
        <v>58</v>
      </c>
    </row>
    <row r="49" spans="6:11" ht="12.75">
      <c r="F49" s="8"/>
      <c r="K49" s="21"/>
    </row>
    <row r="55" ht="12" customHeight="1"/>
  </sheetData>
  <sheetProtection/>
  <mergeCells count="4">
    <mergeCell ref="B1:E1"/>
    <mergeCell ref="G1:J1"/>
    <mergeCell ref="L1:O1"/>
    <mergeCell ref="A3:E3"/>
  </mergeCells>
  <printOptions gridLines="1" horizontalCentered="1"/>
  <pageMargins left="0.15748031496062992" right="0.15748031496062992" top="0.984251968503937" bottom="0.984251968503937" header="0.5118110236220472" footer="0.5118110236220472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4"/>
  <sheetViews>
    <sheetView zoomScalePageLayoutView="0" workbookViewId="0" topLeftCell="A1">
      <pane xSplit="1" topLeftCell="AK1" activePane="topRight" state="frozen"/>
      <selection pane="topLeft" activeCell="A1" sqref="A1"/>
      <selection pane="topRight" activeCell="A16" sqref="A16"/>
    </sheetView>
  </sheetViews>
  <sheetFormatPr defaultColWidth="9.140625" defaultRowHeight="12.75"/>
  <cols>
    <col min="1" max="1" width="34.8515625" style="0" customWidth="1"/>
    <col min="2" max="9" width="12.421875" style="0" bestFit="1" customWidth="1"/>
    <col min="10" max="41" width="13.00390625" style="0" bestFit="1" customWidth="1"/>
    <col min="42" max="42" width="14.00390625" style="0" customWidth="1"/>
    <col min="43" max="43" width="14.421875" style="0" customWidth="1"/>
    <col min="44" max="45" width="16.57421875" style="0" customWidth="1"/>
    <col min="46" max="46" width="12.28125" style="0" customWidth="1"/>
    <col min="47" max="47" width="17.28125" style="0" bestFit="1" customWidth="1"/>
    <col min="49" max="49" width="12.8515625" style="0" customWidth="1"/>
  </cols>
  <sheetData>
    <row r="1" ht="24">
      <c r="A1" s="47" t="s">
        <v>43</v>
      </c>
    </row>
    <row r="2" spans="1:49" s="19" customFormat="1" ht="12">
      <c r="A2" s="19" t="s">
        <v>30</v>
      </c>
      <c r="B2" s="19">
        <v>1963</v>
      </c>
      <c r="C2" s="19">
        <v>1964</v>
      </c>
      <c r="D2" s="19">
        <v>1965</v>
      </c>
      <c r="E2" s="19">
        <v>1966</v>
      </c>
      <c r="F2" s="19">
        <v>1967</v>
      </c>
      <c r="G2" s="19">
        <v>1968</v>
      </c>
      <c r="H2" s="19">
        <v>1969</v>
      </c>
      <c r="I2" s="19">
        <v>1972</v>
      </c>
      <c r="J2" s="19">
        <v>1973</v>
      </c>
      <c r="K2" s="19">
        <v>1974</v>
      </c>
      <c r="L2" s="19">
        <v>1975</v>
      </c>
      <c r="M2" s="19">
        <v>1976</v>
      </c>
      <c r="N2" s="19">
        <v>1977</v>
      </c>
      <c r="O2" s="19">
        <v>1978</v>
      </c>
      <c r="P2" s="19">
        <v>1979</v>
      </c>
      <c r="Q2" s="19">
        <v>1980</v>
      </c>
      <c r="R2" s="19">
        <v>1981</v>
      </c>
      <c r="S2" s="19">
        <v>1983</v>
      </c>
      <c r="T2" s="19">
        <v>1984</v>
      </c>
      <c r="U2" s="19">
        <v>1985</v>
      </c>
      <c r="V2" s="19">
        <v>1988</v>
      </c>
      <c r="W2" s="19">
        <v>1989</v>
      </c>
      <c r="X2" s="19">
        <v>1990</v>
      </c>
      <c r="Y2" s="19">
        <v>1991</v>
      </c>
      <c r="Z2" s="19">
        <v>1992</v>
      </c>
      <c r="AA2" s="19">
        <v>1993</v>
      </c>
      <c r="AB2" s="19">
        <v>1994</v>
      </c>
      <c r="AC2" s="19">
        <v>1995</v>
      </c>
      <c r="AD2" s="19">
        <v>1996</v>
      </c>
      <c r="AE2" s="19">
        <v>1998</v>
      </c>
      <c r="AF2" s="19">
        <v>1999</v>
      </c>
      <c r="AG2" s="19">
        <v>2000</v>
      </c>
      <c r="AH2" s="19">
        <v>2001</v>
      </c>
      <c r="AI2" s="19">
        <v>2002</v>
      </c>
      <c r="AJ2" s="19">
        <v>2003</v>
      </c>
      <c r="AK2" s="19">
        <v>2004</v>
      </c>
      <c r="AL2" s="19">
        <v>2005</v>
      </c>
      <c r="AM2" s="19">
        <v>2006</v>
      </c>
      <c r="AN2" s="19">
        <v>2007</v>
      </c>
      <c r="AO2" s="19">
        <v>2008</v>
      </c>
      <c r="AP2" s="19">
        <v>2009</v>
      </c>
      <c r="AQ2" s="19">
        <v>2010</v>
      </c>
      <c r="AR2" s="19">
        <v>2011</v>
      </c>
      <c r="AS2" s="19">
        <v>2012</v>
      </c>
      <c r="AT2" s="19">
        <v>2013</v>
      </c>
      <c r="AU2" s="28" t="s">
        <v>52</v>
      </c>
      <c r="AW2" s="28" t="s">
        <v>53</v>
      </c>
    </row>
    <row r="3" spans="1:49" ht="12.75">
      <c r="A3" t="s">
        <v>31</v>
      </c>
      <c r="B3" s="11">
        <v>636319</v>
      </c>
      <c r="C3" s="11">
        <v>673827</v>
      </c>
      <c r="D3" s="11">
        <v>709364</v>
      </c>
      <c r="E3" s="11">
        <v>765842</v>
      </c>
      <c r="F3" s="11">
        <v>795061</v>
      </c>
      <c r="G3" s="11">
        <v>820154</v>
      </c>
      <c r="H3" s="11">
        <v>847935</v>
      </c>
      <c r="I3" s="11">
        <v>992540</v>
      </c>
      <c r="J3" s="11">
        <v>1052410</v>
      </c>
      <c r="K3" s="11">
        <v>1109481</v>
      </c>
      <c r="L3" s="11">
        <v>1151332</v>
      </c>
      <c r="M3" s="11">
        <v>1180510</v>
      </c>
      <c r="N3" s="11">
        <v>1196674</v>
      </c>
      <c r="O3" s="11">
        <v>1223736</v>
      </c>
      <c r="P3" s="11">
        <v>1260057</v>
      </c>
      <c r="Q3" s="11">
        <v>1293446</v>
      </c>
      <c r="R3" s="11">
        <v>1331765</v>
      </c>
      <c r="S3" s="11">
        <v>1400624</v>
      </c>
      <c r="T3" s="11">
        <v>1453385</v>
      </c>
      <c r="U3" s="11">
        <v>1480411</v>
      </c>
      <c r="V3" s="11">
        <v>1417869</v>
      </c>
      <c r="W3" s="11">
        <v>1490961</v>
      </c>
      <c r="X3" s="11">
        <v>1548174</v>
      </c>
      <c r="Y3" s="11">
        <v>1543068</v>
      </c>
      <c r="Z3" s="11">
        <v>1565191</v>
      </c>
      <c r="AA3" s="11">
        <v>1598142</v>
      </c>
      <c r="AB3" s="11">
        <v>1639415</v>
      </c>
      <c r="AC3" s="11">
        <v>1638291</v>
      </c>
      <c r="AD3" s="11">
        <v>1703338</v>
      </c>
      <c r="AE3" s="11">
        <v>1824600</v>
      </c>
      <c r="AF3" s="11">
        <v>1901061</v>
      </c>
      <c r="AG3" s="11">
        <v>1913756</v>
      </c>
      <c r="AH3" s="11">
        <v>1957077</v>
      </c>
      <c r="AI3" s="11">
        <v>2017503</v>
      </c>
      <c r="AJ3" s="11">
        <v>2114453</v>
      </c>
      <c r="AK3" s="11">
        <v>2188571</v>
      </c>
      <c r="AL3" s="11">
        <v>2250435</v>
      </c>
      <c r="AM3" s="11">
        <v>2288281</v>
      </c>
      <c r="AN3" s="11">
        <v>2331204</v>
      </c>
      <c r="AO3" s="11">
        <v>2345901</v>
      </c>
      <c r="AP3" s="11">
        <v>2348875</v>
      </c>
      <c r="AQ3" s="11">
        <v>2363403</v>
      </c>
      <c r="AR3" s="11">
        <v>2361946</v>
      </c>
      <c r="AS3" s="11">
        <v>2384857</v>
      </c>
      <c r="AT3" s="48">
        <v>2440156</v>
      </c>
      <c r="AU3" s="42">
        <f>(AT3-AS3)/AS3*100</f>
        <v>2.3187553803016283</v>
      </c>
      <c r="AW3" s="42">
        <f>(AT3-AJ3)/AJ3*100</f>
        <v>15.403652859628473</v>
      </c>
    </row>
    <row r="4" spans="1:49" ht="12.75">
      <c r="A4" t="s">
        <v>32</v>
      </c>
      <c r="B4" s="11">
        <v>2756</v>
      </c>
      <c r="C4" s="11">
        <v>2951</v>
      </c>
      <c r="D4" s="11">
        <v>3066</v>
      </c>
      <c r="E4" s="11">
        <v>3052</v>
      </c>
      <c r="F4" s="11">
        <v>2982</v>
      </c>
      <c r="G4" s="11">
        <v>3004</v>
      </c>
      <c r="H4" s="11">
        <v>3191</v>
      </c>
      <c r="I4" s="11">
        <v>4289</v>
      </c>
      <c r="J4" s="11">
        <v>5215</v>
      </c>
      <c r="K4" s="11">
        <v>5316</v>
      </c>
      <c r="L4" s="11">
        <v>5660</v>
      </c>
      <c r="M4" s="11">
        <v>6415</v>
      </c>
      <c r="N4" s="11">
        <v>6160</v>
      </c>
      <c r="O4" s="11">
        <v>5979</v>
      </c>
      <c r="P4" s="11">
        <v>6562</v>
      </c>
      <c r="Q4" s="11">
        <v>6545</v>
      </c>
      <c r="R4" s="11">
        <v>6729</v>
      </c>
      <c r="S4" s="11">
        <v>7604</v>
      </c>
      <c r="T4" s="11">
        <v>9739</v>
      </c>
      <c r="U4" s="11">
        <v>11452</v>
      </c>
      <c r="V4" s="11">
        <v>7854</v>
      </c>
      <c r="W4" s="11">
        <v>8293</v>
      </c>
      <c r="X4" s="11">
        <v>8317</v>
      </c>
      <c r="Y4" s="11">
        <v>7844</v>
      </c>
      <c r="Z4" s="11">
        <v>8996</v>
      </c>
      <c r="AA4" s="11">
        <v>11137</v>
      </c>
      <c r="AB4" s="11">
        <v>13358</v>
      </c>
      <c r="AC4" s="11">
        <v>14265</v>
      </c>
      <c r="AD4" s="11">
        <v>15572</v>
      </c>
      <c r="AE4" s="11">
        <v>17139</v>
      </c>
      <c r="AF4" s="11">
        <v>20237</v>
      </c>
      <c r="AG4" s="11">
        <v>21081</v>
      </c>
      <c r="AH4" s="11">
        <v>20842</v>
      </c>
      <c r="AI4" s="11">
        <v>23828</v>
      </c>
      <c r="AJ4" s="11">
        <v>25875</v>
      </c>
      <c r="AK4" s="11">
        <v>27952</v>
      </c>
      <c r="AL4" s="11">
        <v>28575</v>
      </c>
      <c r="AM4" s="11">
        <v>28573</v>
      </c>
      <c r="AN4" s="11">
        <v>30619</v>
      </c>
      <c r="AO4" s="11">
        <v>32163</v>
      </c>
      <c r="AP4" s="11">
        <v>31758</v>
      </c>
      <c r="AQ4" s="11">
        <v>33691</v>
      </c>
      <c r="AR4" s="11">
        <v>33393</v>
      </c>
      <c r="AS4" s="11">
        <v>33236</v>
      </c>
      <c r="AT4" s="48">
        <v>34953</v>
      </c>
      <c r="AU4" s="42">
        <f aca="true" t="shared" si="0" ref="AU4:AU13">(AT4-AS4)/AS4*100</f>
        <v>5.166084968106873</v>
      </c>
      <c r="AW4" s="42">
        <f aca="true" t="shared" si="1" ref="AW4:AW13">(AT4-AJ4)/AJ4*100</f>
        <v>35.084057971014495</v>
      </c>
    </row>
    <row r="5" spans="1:49" ht="12.75">
      <c r="A5" t="s">
        <v>33</v>
      </c>
      <c r="B5" s="11">
        <v>2794</v>
      </c>
      <c r="C5" s="11">
        <v>3099</v>
      </c>
      <c r="D5" s="11">
        <v>3213</v>
      </c>
      <c r="E5" s="11">
        <v>3032</v>
      </c>
      <c r="F5" s="11">
        <v>3015</v>
      </c>
      <c r="G5" s="11">
        <v>2997</v>
      </c>
      <c r="H5" s="11">
        <v>3018</v>
      </c>
      <c r="I5" s="11">
        <v>3054</v>
      </c>
      <c r="J5" s="11">
        <v>3087</v>
      </c>
      <c r="K5" s="11">
        <v>3189</v>
      </c>
      <c r="L5" s="11">
        <v>3152</v>
      </c>
      <c r="M5" s="11">
        <v>3114</v>
      </c>
      <c r="N5" s="11">
        <v>3009</v>
      </c>
      <c r="O5" s="11">
        <v>3029</v>
      </c>
      <c r="P5" s="11">
        <v>3082</v>
      </c>
      <c r="Q5" s="11">
        <v>3097</v>
      </c>
      <c r="R5" s="11">
        <v>3085</v>
      </c>
      <c r="S5" s="11">
        <v>2962</v>
      </c>
      <c r="T5" s="11">
        <v>2934</v>
      </c>
      <c r="U5" s="11">
        <v>3013</v>
      </c>
      <c r="V5" s="11">
        <v>2758</v>
      </c>
      <c r="W5" s="11">
        <v>2868</v>
      </c>
      <c r="X5" s="11">
        <v>3195</v>
      </c>
      <c r="Y5" s="11">
        <v>3535</v>
      </c>
      <c r="Z5" s="11">
        <v>3764</v>
      </c>
      <c r="AA5" s="11">
        <v>4054</v>
      </c>
      <c r="AB5" s="11">
        <v>4387</v>
      </c>
      <c r="AC5" s="11">
        <v>5619</v>
      </c>
      <c r="AD5" s="11">
        <v>6311</v>
      </c>
      <c r="AE5" s="11">
        <v>7093</v>
      </c>
      <c r="AF5" s="11">
        <v>7493</v>
      </c>
      <c r="AG5" s="11">
        <v>7470</v>
      </c>
      <c r="AH5" s="11">
        <v>7301</v>
      </c>
      <c r="AI5" s="11">
        <v>7792</v>
      </c>
      <c r="AJ5" s="11">
        <v>8073</v>
      </c>
      <c r="AK5" s="11">
        <v>8156</v>
      </c>
      <c r="AL5" s="11">
        <v>8202</v>
      </c>
      <c r="AM5" s="11">
        <v>8106</v>
      </c>
      <c r="AN5" s="11">
        <v>8011</v>
      </c>
      <c r="AO5" s="11">
        <v>8020</v>
      </c>
      <c r="AP5" s="11">
        <v>7756</v>
      </c>
      <c r="AQ5" s="11">
        <v>7549</v>
      </c>
      <c r="AR5" s="11">
        <v>7370</v>
      </c>
      <c r="AS5" s="11">
        <v>7239</v>
      </c>
      <c r="AT5" s="48">
        <v>7404</v>
      </c>
      <c r="AU5" s="42">
        <f t="shared" si="0"/>
        <v>2.2793203481143802</v>
      </c>
      <c r="AW5" s="42">
        <f t="shared" si="1"/>
        <v>-8.286882199925678</v>
      </c>
    </row>
    <row r="6" spans="1:49" ht="12.75">
      <c r="A6" t="s">
        <v>34</v>
      </c>
      <c r="B6" s="11">
        <v>137230</v>
      </c>
      <c r="C6" s="11">
        <v>153074</v>
      </c>
      <c r="D6" s="11">
        <v>161095</v>
      </c>
      <c r="E6" s="11">
        <v>160863</v>
      </c>
      <c r="F6" s="11">
        <v>162697</v>
      </c>
      <c r="G6" s="11">
        <v>164802</v>
      </c>
      <c r="H6" s="11">
        <v>168057</v>
      </c>
      <c r="I6" s="11">
        <v>189382</v>
      </c>
      <c r="J6" s="11">
        <v>196187</v>
      </c>
      <c r="K6" s="11">
        <v>202066</v>
      </c>
      <c r="L6" s="11">
        <v>204590</v>
      </c>
      <c r="M6" s="11">
        <v>226962</v>
      </c>
      <c r="N6" s="11">
        <v>232123</v>
      </c>
      <c r="O6" s="11">
        <v>241692</v>
      </c>
      <c r="P6" s="11">
        <v>247163</v>
      </c>
      <c r="Q6" s="11">
        <v>257045</v>
      </c>
      <c r="R6" s="11">
        <v>271124</v>
      </c>
      <c r="S6" s="11">
        <v>284324</v>
      </c>
      <c r="T6" s="11">
        <v>289703</v>
      </c>
      <c r="U6" s="11">
        <v>297368</v>
      </c>
      <c r="V6" s="11">
        <v>288829</v>
      </c>
      <c r="W6" s="11">
        <v>295600</v>
      </c>
      <c r="X6" s="11">
        <v>300121</v>
      </c>
      <c r="Y6" s="11">
        <v>305819</v>
      </c>
      <c r="Z6" s="11">
        <v>316706</v>
      </c>
      <c r="AA6" s="11">
        <v>336592</v>
      </c>
      <c r="AB6" s="11">
        <v>353786</v>
      </c>
      <c r="AC6" s="11">
        <v>343504</v>
      </c>
      <c r="AD6" s="11">
        <v>353665</v>
      </c>
      <c r="AE6" s="11">
        <v>367152</v>
      </c>
      <c r="AF6" s="11">
        <v>373951</v>
      </c>
      <c r="AG6" s="11">
        <v>369116</v>
      </c>
      <c r="AH6" s="11">
        <v>367778</v>
      </c>
      <c r="AI6" s="11">
        <v>373581</v>
      </c>
      <c r="AJ6" s="11">
        <v>386293</v>
      </c>
      <c r="AK6" s="11">
        <v>399043</v>
      </c>
      <c r="AL6" s="11">
        <v>411189</v>
      </c>
      <c r="AM6" s="11">
        <v>418209</v>
      </c>
      <c r="AN6" s="11">
        <v>430371</v>
      </c>
      <c r="AO6" s="11">
        <v>434938</v>
      </c>
      <c r="AP6" s="11">
        <v>433301</v>
      </c>
      <c r="AQ6" s="11">
        <v>430774</v>
      </c>
      <c r="AR6" s="11">
        <v>431429</v>
      </c>
      <c r="AS6" s="11">
        <v>438809</v>
      </c>
      <c r="AT6" s="48">
        <v>457903</v>
      </c>
      <c r="AU6" s="42">
        <f t="shared" si="0"/>
        <v>4.351323696642503</v>
      </c>
      <c r="AW6" s="42">
        <f t="shared" si="1"/>
        <v>18.537742076610243</v>
      </c>
    </row>
    <row r="7" spans="1:49" ht="12.75">
      <c r="A7" t="s">
        <v>35</v>
      </c>
      <c r="B7" s="11">
        <v>3004</v>
      </c>
      <c r="C7" s="11">
        <v>3162</v>
      </c>
      <c r="D7" s="11">
        <v>3166</v>
      </c>
      <c r="E7" s="11">
        <v>3174</v>
      </c>
      <c r="F7" s="11">
        <v>3171</v>
      </c>
      <c r="G7" s="11">
        <v>3179</v>
      </c>
      <c r="H7" s="11">
        <v>3127</v>
      </c>
      <c r="I7" s="11">
        <v>3079</v>
      </c>
      <c r="J7" s="11">
        <v>3023</v>
      </c>
      <c r="K7" s="11">
        <v>3104</v>
      </c>
      <c r="L7" s="11">
        <v>3160</v>
      </c>
      <c r="M7" s="11">
        <v>3220</v>
      </c>
      <c r="N7" s="11">
        <v>3253</v>
      </c>
      <c r="O7" s="11">
        <v>3321</v>
      </c>
      <c r="P7" s="11">
        <v>3341</v>
      </c>
      <c r="Q7" s="11">
        <v>3482</v>
      </c>
      <c r="R7" s="11">
        <v>3385</v>
      </c>
      <c r="S7" s="11">
        <v>4113</v>
      </c>
      <c r="T7" s="11">
        <v>4607</v>
      </c>
      <c r="U7" s="11">
        <v>4987</v>
      </c>
      <c r="V7" s="11">
        <v>8406</v>
      </c>
      <c r="W7" s="11">
        <v>8752</v>
      </c>
      <c r="X7" s="11">
        <v>7938</v>
      </c>
      <c r="Y7" s="11">
        <v>7383</v>
      </c>
      <c r="Z7" s="11">
        <v>8146</v>
      </c>
      <c r="AA7" s="11">
        <v>8544</v>
      </c>
      <c r="AB7" s="11">
        <v>8958</v>
      </c>
      <c r="AC7" s="11">
        <v>9131</v>
      </c>
      <c r="AD7" s="11">
        <v>9947</v>
      </c>
      <c r="AE7" s="11">
        <v>11498</v>
      </c>
      <c r="AF7" s="11">
        <v>12142</v>
      </c>
      <c r="AG7" s="11">
        <v>12707</v>
      </c>
      <c r="AH7" s="11">
        <v>13102</v>
      </c>
      <c r="AI7" s="11">
        <v>13961</v>
      </c>
      <c r="AJ7" s="11">
        <v>14601</v>
      </c>
      <c r="AK7" s="11">
        <v>15506</v>
      </c>
      <c r="AL7" s="11">
        <v>16182</v>
      </c>
      <c r="AM7" s="11">
        <v>17093</v>
      </c>
      <c r="AN7" s="11">
        <v>18138</v>
      </c>
      <c r="AO7" s="11">
        <v>18954</v>
      </c>
      <c r="AP7" s="11">
        <v>19494</v>
      </c>
      <c r="AQ7" s="11">
        <v>19825</v>
      </c>
      <c r="AR7" s="11">
        <v>20025</v>
      </c>
      <c r="AS7" s="11">
        <v>20388</v>
      </c>
      <c r="AT7" s="48">
        <v>21082</v>
      </c>
      <c r="AU7" s="42">
        <f t="shared" si="0"/>
        <v>3.4039631155581715</v>
      </c>
      <c r="AW7" s="42">
        <f t="shared" si="1"/>
        <v>44.38737072803233</v>
      </c>
    </row>
    <row r="8" spans="1:49" ht="12.75">
      <c r="A8" t="s">
        <v>36</v>
      </c>
      <c r="B8" s="11">
        <v>112149</v>
      </c>
      <c r="C8" s="11">
        <v>126775</v>
      </c>
      <c r="D8" s="11">
        <v>140139</v>
      </c>
      <c r="E8" s="11">
        <v>155663</v>
      </c>
      <c r="F8" s="11">
        <v>159369</v>
      </c>
      <c r="G8" s="11">
        <v>166107</v>
      </c>
      <c r="H8" s="11">
        <v>174239</v>
      </c>
      <c r="I8" s="11">
        <v>210667</v>
      </c>
      <c r="J8" s="11">
        <v>243504</v>
      </c>
      <c r="K8" s="11">
        <v>268140</v>
      </c>
      <c r="L8" s="11">
        <v>290455</v>
      </c>
      <c r="M8" s="11">
        <v>316073</v>
      </c>
      <c r="N8" s="11">
        <v>315836</v>
      </c>
      <c r="O8" s="11">
        <v>331732</v>
      </c>
      <c r="P8" s="11">
        <v>339201</v>
      </c>
      <c r="Q8" s="11">
        <v>345058</v>
      </c>
      <c r="R8" s="11">
        <v>356468</v>
      </c>
      <c r="S8" s="11">
        <v>356236</v>
      </c>
      <c r="T8" s="11">
        <v>358681</v>
      </c>
      <c r="U8" s="11">
        <v>360976</v>
      </c>
      <c r="V8" s="11">
        <v>317399</v>
      </c>
      <c r="W8" s="11">
        <v>351892</v>
      </c>
      <c r="X8" s="11">
        <v>356307</v>
      </c>
      <c r="Y8" s="11">
        <v>356821</v>
      </c>
      <c r="Z8" s="11">
        <v>363523</v>
      </c>
      <c r="AA8" s="11">
        <v>368625</v>
      </c>
      <c r="AB8" s="11">
        <v>361993</v>
      </c>
      <c r="AC8" s="11">
        <v>340074</v>
      </c>
      <c r="AD8" s="11">
        <v>308352</v>
      </c>
      <c r="AE8" s="11">
        <v>333359</v>
      </c>
      <c r="AF8" s="11">
        <v>354972</v>
      </c>
      <c r="AG8" s="11">
        <v>365774</v>
      </c>
      <c r="AH8" s="11">
        <v>377761</v>
      </c>
      <c r="AI8" s="11">
        <v>389760</v>
      </c>
      <c r="AJ8" s="11">
        <v>401381</v>
      </c>
      <c r="AK8" s="11">
        <v>412556</v>
      </c>
      <c r="AL8" s="11">
        <v>424094</v>
      </c>
      <c r="AM8" s="11">
        <v>435457</v>
      </c>
      <c r="AN8" s="11">
        <v>449924</v>
      </c>
      <c r="AO8" s="11">
        <v>457765</v>
      </c>
      <c r="AP8" s="11">
        <v>464805</v>
      </c>
      <c r="AQ8" s="11">
        <v>470955</v>
      </c>
      <c r="AR8" s="11">
        <v>476227</v>
      </c>
      <c r="AS8" s="11">
        <v>488957</v>
      </c>
      <c r="AT8" s="48">
        <v>504512</v>
      </c>
      <c r="AU8" s="42">
        <f t="shared" si="0"/>
        <v>3.1812613379090595</v>
      </c>
      <c r="AW8" s="42">
        <f t="shared" si="1"/>
        <v>25.694041322334638</v>
      </c>
    </row>
    <row r="9" spans="1:49" ht="12.75">
      <c r="A9" t="s">
        <v>37</v>
      </c>
      <c r="B9" s="11">
        <v>29123</v>
      </c>
      <c r="C9" s="11">
        <v>30319</v>
      </c>
      <c r="D9" s="11">
        <v>29472</v>
      </c>
      <c r="E9" s="11">
        <v>29090</v>
      </c>
      <c r="F9" s="11">
        <v>27919</v>
      </c>
      <c r="G9" s="11">
        <v>27491</v>
      </c>
      <c r="H9" s="11">
        <v>26956</v>
      </c>
      <c r="I9" s="11">
        <v>41773</v>
      </c>
      <c r="J9" s="11">
        <v>52593</v>
      </c>
      <c r="K9" s="11">
        <v>61828</v>
      </c>
      <c r="L9" s="11">
        <v>91925</v>
      </c>
      <c r="M9" s="11">
        <v>96755</v>
      </c>
      <c r="N9" s="11">
        <v>95841</v>
      </c>
      <c r="O9" s="11">
        <v>94826</v>
      </c>
      <c r="P9" s="11">
        <v>109705</v>
      </c>
      <c r="Q9" s="11">
        <v>123798</v>
      </c>
      <c r="R9" s="11">
        <v>130984</v>
      </c>
      <c r="S9" s="11">
        <v>128937</v>
      </c>
      <c r="T9" s="11">
        <v>124813</v>
      </c>
      <c r="U9" s="11">
        <v>121805</v>
      </c>
      <c r="V9" s="11">
        <v>84295</v>
      </c>
      <c r="W9" s="11">
        <v>79567</v>
      </c>
      <c r="X9" s="11">
        <v>73388</v>
      </c>
      <c r="Y9" s="11">
        <v>65976</v>
      </c>
      <c r="Z9" s="11">
        <v>59523</v>
      </c>
      <c r="AA9" s="11">
        <v>56310</v>
      </c>
      <c r="AB9" s="11">
        <v>53447</v>
      </c>
      <c r="AC9" s="11">
        <v>47075</v>
      </c>
      <c r="AD9" s="11">
        <v>38263</v>
      </c>
      <c r="AE9" s="11">
        <v>42156</v>
      </c>
      <c r="AF9" s="11">
        <v>42645</v>
      </c>
      <c r="AG9" s="11">
        <v>40247</v>
      </c>
      <c r="AH9" s="11">
        <v>39915</v>
      </c>
      <c r="AI9" s="11">
        <v>39086</v>
      </c>
      <c r="AJ9" s="11">
        <v>39697</v>
      </c>
      <c r="AK9" s="11">
        <v>42171</v>
      </c>
      <c r="AL9" s="11">
        <v>47154</v>
      </c>
      <c r="AM9" s="11">
        <v>52988</v>
      </c>
      <c r="AN9" s="11">
        <v>59740</v>
      </c>
      <c r="AO9" s="11">
        <v>66547</v>
      </c>
      <c r="AP9" s="11">
        <v>67150</v>
      </c>
      <c r="AQ9" s="11">
        <v>63431</v>
      </c>
      <c r="AR9" s="11">
        <v>61253</v>
      </c>
      <c r="AS9" s="11">
        <v>62339</v>
      </c>
      <c r="AT9" s="48">
        <v>64846</v>
      </c>
      <c r="AU9" s="42">
        <f t="shared" si="0"/>
        <v>4.021559537368261</v>
      </c>
      <c r="AW9" s="42">
        <f t="shared" si="1"/>
        <v>63.3523943874852</v>
      </c>
    </row>
    <row r="10" spans="1:49" ht="12.75">
      <c r="A10" t="s">
        <v>38</v>
      </c>
      <c r="B10" s="11">
        <v>14899</v>
      </c>
      <c r="C10" s="11">
        <v>16284</v>
      </c>
      <c r="D10" s="11">
        <v>16787</v>
      </c>
      <c r="E10" s="11">
        <v>17111</v>
      </c>
      <c r="F10" s="11">
        <v>17070</v>
      </c>
      <c r="G10" s="11">
        <v>16989</v>
      </c>
      <c r="H10" s="11">
        <v>17408</v>
      </c>
      <c r="I10" s="11">
        <v>22933</v>
      </c>
      <c r="J10" s="11">
        <v>24081</v>
      </c>
      <c r="K10" s="11">
        <v>24951</v>
      </c>
      <c r="L10" s="11">
        <v>3805</v>
      </c>
      <c r="M10" s="11">
        <v>2657</v>
      </c>
      <c r="N10" s="11">
        <v>1909</v>
      </c>
      <c r="O10" s="11">
        <v>1657</v>
      </c>
      <c r="P10" s="11">
        <v>1811</v>
      </c>
      <c r="Q10" s="11">
        <v>1579</v>
      </c>
      <c r="R10" s="11">
        <v>1423</v>
      </c>
      <c r="S10" s="11">
        <v>1211</v>
      </c>
      <c r="T10" s="11">
        <v>1328</v>
      </c>
      <c r="U10" s="11">
        <v>693</v>
      </c>
      <c r="V10" s="11">
        <v>1071</v>
      </c>
      <c r="W10" s="11">
        <v>1154</v>
      </c>
      <c r="X10" s="11">
        <v>1190</v>
      </c>
      <c r="Y10" s="11">
        <v>1160</v>
      </c>
      <c r="Z10" s="11">
        <v>1148</v>
      </c>
      <c r="AA10" s="11">
        <v>1183</v>
      </c>
      <c r="AB10" s="11">
        <v>1352</v>
      </c>
      <c r="AC10" s="11">
        <v>1842</v>
      </c>
      <c r="AD10" s="11">
        <v>8806</v>
      </c>
      <c r="AE10" s="11">
        <v>7817</v>
      </c>
      <c r="AF10" s="11">
        <v>7576</v>
      </c>
      <c r="AG10" s="11">
        <v>7516</v>
      </c>
      <c r="AH10" s="11">
        <v>7457</v>
      </c>
      <c r="AI10" s="11">
        <v>7765</v>
      </c>
      <c r="AJ10" s="11">
        <v>8460</v>
      </c>
      <c r="AK10" s="11">
        <v>9546</v>
      </c>
      <c r="AL10" s="11">
        <v>13162</v>
      </c>
      <c r="AM10" s="11">
        <v>15595</v>
      </c>
      <c r="AN10" s="11">
        <v>18015</v>
      </c>
      <c r="AO10" s="11">
        <v>21832</v>
      </c>
      <c r="AP10" s="11">
        <v>21336</v>
      </c>
      <c r="AQ10" s="11">
        <v>19459</v>
      </c>
      <c r="AR10" s="11">
        <v>17710</v>
      </c>
      <c r="AS10" s="11">
        <v>17170</v>
      </c>
      <c r="AT10" s="48">
        <v>17469</v>
      </c>
      <c r="AU10" s="42">
        <f t="shared" si="0"/>
        <v>1.741409435061153</v>
      </c>
      <c r="AW10" s="42">
        <f t="shared" si="1"/>
        <v>106.48936170212767</v>
      </c>
    </row>
    <row r="11" spans="1:49" ht="12.75">
      <c r="A11" t="s">
        <v>39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18615</v>
      </c>
      <c r="AB11" s="11">
        <v>20219</v>
      </c>
      <c r="AC11" s="11">
        <v>18202</v>
      </c>
      <c r="AD11" s="11">
        <v>18445</v>
      </c>
      <c r="AE11" s="11">
        <v>19853</v>
      </c>
      <c r="AF11" s="11">
        <v>20243</v>
      </c>
      <c r="AG11" s="11">
        <v>21245</v>
      </c>
      <c r="AH11" s="11">
        <v>22461</v>
      </c>
      <c r="AI11" s="11">
        <v>23974</v>
      </c>
      <c r="AJ11" s="11">
        <v>25242</v>
      </c>
      <c r="AK11" s="11">
        <v>26461</v>
      </c>
      <c r="AL11" s="11">
        <v>27518</v>
      </c>
      <c r="AM11" s="11">
        <v>27736</v>
      </c>
      <c r="AN11" s="11">
        <v>28326</v>
      </c>
      <c r="AO11" s="11">
        <v>28933</v>
      </c>
      <c r="AP11" s="11">
        <v>29409</v>
      </c>
      <c r="AQ11" s="11">
        <v>29590</v>
      </c>
      <c r="AR11" s="11">
        <v>29916</v>
      </c>
      <c r="AS11" s="11">
        <v>30421</v>
      </c>
      <c r="AT11" s="48">
        <v>30686</v>
      </c>
      <c r="AU11" s="42">
        <f t="shared" si="0"/>
        <v>0.8711087735445908</v>
      </c>
      <c r="AW11" s="42">
        <f t="shared" si="1"/>
        <v>21.56722922113937</v>
      </c>
    </row>
    <row r="12" spans="1:49" ht="12.75">
      <c r="A12" t="s">
        <v>40</v>
      </c>
      <c r="B12" s="11">
        <v>100318</v>
      </c>
      <c r="C12" s="11">
        <v>106281</v>
      </c>
      <c r="D12" s="11">
        <v>115863</v>
      </c>
      <c r="E12" s="11">
        <v>98129</v>
      </c>
      <c r="F12" s="11">
        <v>93780</v>
      </c>
      <c r="G12" s="11">
        <v>96785</v>
      </c>
      <c r="H12" s="11">
        <v>101863</v>
      </c>
      <c r="I12" s="11">
        <v>118098</v>
      </c>
      <c r="J12" s="11">
        <v>118785</v>
      </c>
      <c r="K12" s="11">
        <v>121792</v>
      </c>
      <c r="L12" s="11">
        <v>126203</v>
      </c>
      <c r="M12" s="11">
        <v>126282</v>
      </c>
      <c r="N12" s="11">
        <v>117867</v>
      </c>
      <c r="O12" s="11">
        <v>98128</v>
      </c>
      <c r="P12" s="11">
        <v>97516</v>
      </c>
      <c r="Q12" s="11">
        <v>97001</v>
      </c>
      <c r="R12" s="11">
        <v>95465</v>
      </c>
      <c r="S12" s="11">
        <v>81909</v>
      </c>
      <c r="T12" s="11">
        <v>67467</v>
      </c>
      <c r="U12" s="11">
        <v>60132</v>
      </c>
      <c r="V12" s="11">
        <v>8381</v>
      </c>
      <c r="W12" s="11">
        <v>7050</v>
      </c>
      <c r="X12" s="11">
        <v>11409</v>
      </c>
      <c r="Y12" s="11">
        <v>22491</v>
      </c>
      <c r="Z12" s="11">
        <v>21594</v>
      </c>
      <c r="AA12" s="11">
        <v>6657</v>
      </c>
      <c r="AB12" s="11">
        <v>7109</v>
      </c>
      <c r="AC12" s="11">
        <v>11364</v>
      </c>
      <c r="AD12" s="11">
        <v>12829</v>
      </c>
      <c r="AE12" s="11">
        <v>6501</v>
      </c>
      <c r="AF12" s="11">
        <v>7022</v>
      </c>
      <c r="AG12" s="11">
        <v>7646</v>
      </c>
      <c r="AH12" s="11">
        <v>7953</v>
      </c>
      <c r="AI12" s="11">
        <v>8576</v>
      </c>
      <c r="AJ12" s="11">
        <v>9317</v>
      </c>
      <c r="AK12" s="11">
        <v>10010</v>
      </c>
      <c r="AL12" s="11">
        <v>10945</v>
      </c>
      <c r="AM12" s="11">
        <v>11697</v>
      </c>
      <c r="AN12" s="11">
        <v>12029</v>
      </c>
      <c r="AO12" s="11">
        <v>12448</v>
      </c>
      <c r="AP12" s="11">
        <v>12421</v>
      </c>
      <c r="AQ12" s="11">
        <v>12515</v>
      </c>
      <c r="AR12" s="11">
        <v>12929</v>
      </c>
      <c r="AS12" s="11">
        <v>13172</v>
      </c>
      <c r="AT12" s="48">
        <v>13470</v>
      </c>
      <c r="AU12" s="42">
        <f t="shared" si="0"/>
        <v>2.2623747342848466</v>
      </c>
      <c r="AW12" s="42">
        <f t="shared" si="1"/>
        <v>44.574433830632174</v>
      </c>
    </row>
    <row r="13" spans="1:49" ht="12.75">
      <c r="A13" t="s">
        <v>41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12135</v>
      </c>
      <c r="P13" s="11">
        <v>11531</v>
      </c>
      <c r="Q13" s="11">
        <v>10697</v>
      </c>
      <c r="R13" s="11">
        <v>11185</v>
      </c>
      <c r="S13" s="11">
        <v>11212</v>
      </c>
      <c r="T13" s="11">
        <v>11071</v>
      </c>
      <c r="U13" s="11">
        <v>10852</v>
      </c>
      <c r="V13" s="11">
        <v>31226</v>
      </c>
      <c r="W13" s="11">
        <v>30826</v>
      </c>
      <c r="X13" s="11">
        <v>29136</v>
      </c>
      <c r="Y13" s="11">
        <v>16302</v>
      </c>
      <c r="Z13" s="11">
        <v>16045</v>
      </c>
      <c r="AA13" s="11">
        <v>6602</v>
      </c>
      <c r="AB13" s="11">
        <v>6690</v>
      </c>
      <c r="AC13" s="11">
        <v>14657</v>
      </c>
      <c r="AD13" s="11">
        <v>14618</v>
      </c>
      <c r="AE13" s="11">
        <v>15211</v>
      </c>
      <c r="AF13" s="11">
        <v>16002</v>
      </c>
      <c r="AG13" s="11">
        <v>16154</v>
      </c>
      <c r="AH13" s="11">
        <v>17122</v>
      </c>
      <c r="AI13" s="11">
        <v>18122</v>
      </c>
      <c r="AJ13" s="11">
        <v>19837</v>
      </c>
      <c r="AK13" s="11">
        <v>21615</v>
      </c>
      <c r="AL13" s="11">
        <v>23349</v>
      </c>
      <c r="AM13" s="11">
        <v>25372</v>
      </c>
      <c r="AN13" s="11">
        <v>27627</v>
      </c>
      <c r="AO13" s="11">
        <v>29109</v>
      </c>
      <c r="AP13" s="11">
        <v>29850</v>
      </c>
      <c r="AQ13" s="11">
        <v>31462</v>
      </c>
      <c r="AR13" s="11">
        <v>32676</v>
      </c>
      <c r="AS13" s="11">
        <v>33573</v>
      </c>
      <c r="AT13" s="48">
        <v>34806</v>
      </c>
      <c r="AU13" s="42">
        <f t="shared" si="0"/>
        <v>3.6725940487892057</v>
      </c>
      <c r="AW13" s="42">
        <f t="shared" si="1"/>
        <v>75.45999899178302</v>
      </c>
    </row>
    <row r="14" spans="1:46" ht="13.5" thickBot="1">
      <c r="A14" s="22" t="s">
        <v>42</v>
      </c>
      <c r="B14" s="22">
        <f>SUM(B3:B13)</f>
        <v>1038592</v>
      </c>
      <c r="C14" s="22">
        <f aca="true" t="shared" si="2" ref="C14:AT14">SUM(C3:C13)</f>
        <v>1115772</v>
      </c>
      <c r="D14" s="22">
        <f t="shared" si="2"/>
        <v>1182165</v>
      </c>
      <c r="E14" s="22">
        <f t="shared" si="2"/>
        <v>1235956</v>
      </c>
      <c r="F14" s="22">
        <f t="shared" si="2"/>
        <v>1265064</v>
      </c>
      <c r="G14" s="22">
        <f t="shared" si="2"/>
        <v>1301508</v>
      </c>
      <c r="H14" s="22">
        <f t="shared" si="2"/>
        <v>1345794</v>
      </c>
      <c r="I14" s="22">
        <f t="shared" si="2"/>
        <v>1585815</v>
      </c>
      <c r="J14" s="22">
        <f t="shared" si="2"/>
        <v>1698885</v>
      </c>
      <c r="K14" s="22">
        <f t="shared" si="2"/>
        <v>1799867</v>
      </c>
      <c r="L14" s="22">
        <f t="shared" si="2"/>
        <v>1880282</v>
      </c>
      <c r="M14" s="22">
        <f t="shared" si="2"/>
        <v>1961988</v>
      </c>
      <c r="N14" s="22">
        <f t="shared" si="2"/>
        <v>1972672</v>
      </c>
      <c r="O14" s="22">
        <f t="shared" si="2"/>
        <v>2016235</v>
      </c>
      <c r="P14" s="22">
        <f t="shared" si="2"/>
        <v>2079969</v>
      </c>
      <c r="Q14" s="22">
        <f t="shared" si="2"/>
        <v>2141748</v>
      </c>
      <c r="R14" s="22">
        <f t="shared" si="2"/>
        <v>2211613</v>
      </c>
      <c r="S14" s="22">
        <f t="shared" si="2"/>
        <v>2279132</v>
      </c>
      <c r="T14" s="22">
        <f t="shared" si="2"/>
        <v>2323728</v>
      </c>
      <c r="U14" s="22">
        <f t="shared" si="2"/>
        <v>2351689</v>
      </c>
      <c r="V14" s="22">
        <f t="shared" si="2"/>
        <v>2168088</v>
      </c>
      <c r="W14" s="22">
        <f t="shared" si="2"/>
        <v>2276963</v>
      </c>
      <c r="X14" s="22">
        <f t="shared" si="2"/>
        <v>2339175</v>
      </c>
      <c r="Y14" s="22">
        <f t="shared" si="2"/>
        <v>2330399</v>
      </c>
      <c r="Z14" s="22">
        <f t="shared" si="2"/>
        <v>2364636</v>
      </c>
      <c r="AA14" s="22">
        <f t="shared" si="2"/>
        <v>2416461</v>
      </c>
      <c r="AB14" s="22">
        <f t="shared" si="2"/>
        <v>2470714</v>
      </c>
      <c r="AC14" s="22">
        <f t="shared" si="2"/>
        <v>2444024</v>
      </c>
      <c r="AD14" s="22">
        <f t="shared" si="2"/>
        <v>2490146</v>
      </c>
      <c r="AE14" s="22">
        <f t="shared" si="2"/>
        <v>2652379</v>
      </c>
      <c r="AF14" s="22">
        <f t="shared" si="2"/>
        <v>2763344</v>
      </c>
      <c r="AG14" s="22">
        <f t="shared" si="2"/>
        <v>2782712</v>
      </c>
      <c r="AH14" s="22">
        <f t="shared" si="2"/>
        <v>2838769</v>
      </c>
      <c r="AI14" s="22">
        <f t="shared" si="2"/>
        <v>2923948</v>
      </c>
      <c r="AJ14" s="22">
        <f t="shared" si="2"/>
        <v>3053229</v>
      </c>
      <c r="AK14" s="22">
        <f t="shared" si="2"/>
        <v>3161587</v>
      </c>
      <c r="AL14" s="22">
        <f t="shared" si="2"/>
        <v>3260805</v>
      </c>
      <c r="AM14" s="22">
        <f t="shared" si="2"/>
        <v>3329107</v>
      </c>
      <c r="AN14" s="22">
        <f t="shared" si="2"/>
        <v>3414004</v>
      </c>
      <c r="AO14" s="22">
        <f t="shared" si="2"/>
        <v>3456610</v>
      </c>
      <c r="AP14" s="22">
        <f t="shared" si="2"/>
        <v>3466155</v>
      </c>
      <c r="AQ14" s="22">
        <f t="shared" si="2"/>
        <v>3482654</v>
      </c>
      <c r="AR14" s="22">
        <f t="shared" si="2"/>
        <v>3484874</v>
      </c>
      <c r="AS14" s="22">
        <f t="shared" si="2"/>
        <v>3530161</v>
      </c>
      <c r="AT14" s="22">
        <f t="shared" si="2"/>
        <v>3627287</v>
      </c>
    </row>
    <row r="15" ht="13.5" thickTop="1"/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A1" sqref="A1:O1"/>
    </sheetView>
  </sheetViews>
  <sheetFormatPr defaultColWidth="9.140625" defaultRowHeight="12.75"/>
  <cols>
    <col min="2" max="2" width="4.7109375" style="0" customWidth="1"/>
  </cols>
  <sheetData>
    <row r="1" spans="1:15" ht="15.75">
      <c r="A1" s="71" t="s">
        <v>62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t="s">
        <v>18</v>
      </c>
      <c r="C2" s="23" t="s">
        <v>3</v>
      </c>
      <c r="D2" s="23" t="s">
        <v>4</v>
      </c>
      <c r="E2" s="23" t="s">
        <v>5</v>
      </c>
      <c r="F2" s="23" t="s">
        <v>19</v>
      </c>
      <c r="G2" s="23" t="s">
        <v>7</v>
      </c>
      <c r="H2" s="23" t="s">
        <v>15</v>
      </c>
      <c r="I2" s="23" t="s">
        <v>16</v>
      </c>
      <c r="J2" s="23" t="s">
        <v>10</v>
      </c>
      <c r="K2" s="23" t="s">
        <v>20</v>
      </c>
      <c r="L2" s="23" t="s">
        <v>12</v>
      </c>
      <c r="M2" s="23" t="s">
        <v>13</v>
      </c>
      <c r="N2" s="23" t="s">
        <v>14</v>
      </c>
      <c r="O2" s="49" t="s">
        <v>21</v>
      </c>
    </row>
    <row r="3" ht="12.75">
      <c r="O3" s="5"/>
    </row>
    <row r="4" spans="1:15" ht="12.75">
      <c r="A4" s="50">
        <v>1975</v>
      </c>
      <c r="B4" s="50"/>
      <c r="C4" s="50">
        <f>'Passenger Car (new) by months'!C4</f>
        <v>5120</v>
      </c>
      <c r="D4" s="50">
        <f>'Passenger Car (new) by months'!D4</f>
        <v>5279</v>
      </c>
      <c r="E4" s="50">
        <f>'Passenger Car (new) by months'!E4</f>
        <v>5565</v>
      </c>
      <c r="F4" s="50">
        <f>'Passenger Car (new) by months'!F4</f>
        <v>6101</v>
      </c>
      <c r="G4" s="50">
        <f>'Passenger Car (new) by months'!G4</f>
        <v>6677</v>
      </c>
      <c r="H4" s="50">
        <f>'Passenger Car (new) by months'!H4</f>
        <v>6396</v>
      </c>
      <c r="I4" s="50">
        <f>'Passenger Car (new) by months'!I4</f>
        <v>6907</v>
      </c>
      <c r="J4" s="50">
        <f>'Passenger Car (new) by months'!J4</f>
        <v>10554</v>
      </c>
      <c r="K4" s="50">
        <f>'Passenger Car (new) by months'!K4</f>
        <v>7808</v>
      </c>
      <c r="L4" s="50">
        <f>'Passenger Car (new) by months'!L4</f>
        <v>7152</v>
      </c>
      <c r="M4" s="50">
        <f>'Passenger Car (new) by months'!M4</f>
        <v>6261</v>
      </c>
      <c r="N4" s="50">
        <f>'Passenger Car (new) by months'!N4</f>
        <v>4930</v>
      </c>
      <c r="O4" s="51">
        <f>'Passenger Car (new) by months'!O4</f>
        <v>78750</v>
      </c>
    </row>
    <row r="5" spans="1:15" ht="12.75">
      <c r="A5" s="50">
        <v>1976</v>
      </c>
      <c r="B5" s="50"/>
      <c r="C5" s="50">
        <f>'Passenger Car (new) by months'!C5</f>
        <v>4444</v>
      </c>
      <c r="D5" s="50">
        <f>'Passenger Car (new) by months'!D5</f>
        <v>4772</v>
      </c>
      <c r="E5" s="50">
        <f>'Passenger Car (new) by months'!E5</f>
        <v>6114</v>
      </c>
      <c r="F5" s="50">
        <f>'Passenger Car (new) by months'!F5</f>
        <v>5264</v>
      </c>
      <c r="G5" s="50">
        <f>'Passenger Car (new) by months'!G5</f>
        <v>5330</v>
      </c>
      <c r="H5" s="50">
        <f>'Passenger Car (new) by months'!H5</f>
        <v>5437</v>
      </c>
      <c r="I5" s="50">
        <f>'Passenger Car (new) by months'!I5</f>
        <v>5681</v>
      </c>
      <c r="J5" s="50">
        <f>'Passenger Car (new) by months'!J5</f>
        <v>5320</v>
      </c>
      <c r="K5" s="50">
        <f>'Passenger Car (new) by months'!K5</f>
        <v>5345</v>
      </c>
      <c r="L5" s="50">
        <f>'Passenger Car (new) by months'!L5</f>
        <v>5961</v>
      </c>
      <c r="M5" s="50">
        <f>'Passenger Car (new) by months'!M5</f>
        <v>7754</v>
      </c>
      <c r="N5" s="50">
        <f>'Passenger Car (new) by months'!N5</f>
        <v>8829</v>
      </c>
      <c r="O5" s="51">
        <f>'Passenger Car (new) by months'!O5</f>
        <v>70251</v>
      </c>
    </row>
    <row r="6" spans="1:15" ht="12.75">
      <c r="A6" s="50">
        <f>A5+1</f>
        <v>1977</v>
      </c>
      <c r="B6" s="50"/>
      <c r="C6" s="50">
        <f>'Passenger Car (new) by months'!C6</f>
        <v>6268</v>
      </c>
      <c r="D6" s="50">
        <f>'Passenger Car (new) by months'!D6</f>
        <v>4038</v>
      </c>
      <c r="E6" s="50">
        <f>'Passenger Car (new) by months'!E6</f>
        <v>4903</v>
      </c>
      <c r="F6" s="50">
        <f>'Passenger Car (new) by months'!F6</f>
        <v>4131</v>
      </c>
      <c r="G6" s="50">
        <f>'Passenger Car (new) by months'!G6</f>
        <v>5024</v>
      </c>
      <c r="H6" s="50">
        <f>'Passenger Car (new) by months'!H6</f>
        <v>5515</v>
      </c>
      <c r="I6" s="50">
        <f>'Passenger Car (new) by months'!I6</f>
        <v>4264</v>
      </c>
      <c r="J6" s="50">
        <f>'Passenger Car (new) by months'!J6</f>
        <v>5377</v>
      </c>
      <c r="K6" s="50">
        <f>'Passenger Car (new) by months'!K6</f>
        <v>5948</v>
      </c>
      <c r="L6" s="50">
        <f>'Passenger Car (new) by months'!L6</f>
        <v>4922</v>
      </c>
      <c r="M6" s="50">
        <f>'Passenger Car (new) by months'!M6</f>
        <v>5160</v>
      </c>
      <c r="N6" s="50">
        <f>'Passenger Car (new) by months'!N6</f>
        <v>3524</v>
      </c>
      <c r="O6" s="51">
        <f>'Passenger Car (new) by months'!O6</f>
        <v>59074</v>
      </c>
    </row>
    <row r="7" spans="1:15" ht="12.75">
      <c r="A7" s="50">
        <f aca="true" t="shared" si="0" ref="A7:A27">A6+1</f>
        <v>1978</v>
      </c>
      <c r="B7" s="50"/>
      <c r="C7" s="50">
        <f>'Passenger Car (new) by months'!C7</f>
        <v>3546</v>
      </c>
      <c r="D7" s="50">
        <f>'Passenger Car (new) by months'!D7</f>
        <v>4067</v>
      </c>
      <c r="E7" s="50">
        <f>'Passenger Car (new) by months'!E7</f>
        <v>4977</v>
      </c>
      <c r="F7" s="50">
        <f>'Passenger Car (new) by months'!F7</f>
        <v>5333</v>
      </c>
      <c r="G7" s="50">
        <f>'Passenger Car (new) by months'!G7</f>
        <v>5763</v>
      </c>
      <c r="H7" s="50">
        <f>'Passenger Car (new) by months'!H7</f>
        <v>5647</v>
      </c>
      <c r="I7" s="50">
        <f>'Passenger Car (new) by months'!I7</f>
        <v>5847</v>
      </c>
      <c r="J7" s="50">
        <f>'Passenger Car (new) by months'!J7</f>
        <v>6715</v>
      </c>
      <c r="K7" s="50">
        <f>'Passenger Car (new) by months'!K7</f>
        <v>5929</v>
      </c>
      <c r="L7" s="50">
        <f>'Passenger Car (new) by months'!L7</f>
        <v>5855</v>
      </c>
      <c r="M7" s="50">
        <f>'Passenger Car (new) by months'!M7</f>
        <v>6594</v>
      </c>
      <c r="N7" s="50">
        <f>'Passenger Car (new) by months'!N7</f>
        <v>4195</v>
      </c>
      <c r="O7" s="51">
        <f>'Passenger Car (new) by months'!O7</f>
        <v>64468</v>
      </c>
    </row>
    <row r="8" spans="1:15" ht="12.75">
      <c r="A8" s="50">
        <f t="shared" si="0"/>
        <v>1979</v>
      </c>
      <c r="B8" s="50"/>
      <c r="C8" s="50">
        <f>'Passenger Car (new) by months'!C8</f>
        <v>5154</v>
      </c>
      <c r="D8" s="50">
        <f>'Passenger Car (new) by months'!D8</f>
        <v>4633</v>
      </c>
      <c r="E8" s="50">
        <f>'Passenger Car (new) by months'!E8</f>
        <v>5839</v>
      </c>
      <c r="F8" s="50">
        <f>'Passenger Car (new) by months'!F8</f>
        <v>4648</v>
      </c>
      <c r="G8" s="50">
        <f>'Passenger Car (new) by months'!G8</f>
        <v>5729</v>
      </c>
      <c r="H8" s="50">
        <f>'Passenger Car (new) by months'!H8</f>
        <v>6122</v>
      </c>
      <c r="I8" s="50">
        <f>'Passenger Car (new) by months'!I8</f>
        <v>5388</v>
      </c>
      <c r="J8" s="50">
        <f>'Passenger Car (new) by months'!J8</f>
        <v>6519</v>
      </c>
      <c r="K8" s="50">
        <f>'Passenger Car (new) by months'!K8</f>
        <v>5686</v>
      </c>
      <c r="L8" s="50">
        <f>'Passenger Car (new) by months'!L8</f>
        <v>6751</v>
      </c>
      <c r="M8" s="50">
        <f>'Passenger Car (new) by months'!M8</f>
        <v>7007</v>
      </c>
      <c r="N8" s="50">
        <f>'Passenger Car (new) by months'!N8</f>
        <v>4683</v>
      </c>
      <c r="O8" s="51">
        <f>'Passenger Car (new) by months'!O8</f>
        <v>68159</v>
      </c>
    </row>
    <row r="9" spans="1:15" ht="12.75">
      <c r="A9" s="50">
        <f t="shared" si="0"/>
        <v>1980</v>
      </c>
      <c r="B9" s="50"/>
      <c r="C9" s="50">
        <f>'Passenger Car (new) by months'!C9</f>
        <v>5646</v>
      </c>
      <c r="D9" s="50">
        <f>'Passenger Car (new) by months'!D9</f>
        <v>5473</v>
      </c>
      <c r="E9" s="50">
        <f>'Passenger Car (new) by months'!E9</f>
        <v>6142</v>
      </c>
      <c r="F9" s="50">
        <f>'Passenger Car (new) by months'!F9</f>
        <v>5450</v>
      </c>
      <c r="G9" s="50">
        <f>'Passenger Car (new) by months'!G9</f>
        <v>6811</v>
      </c>
      <c r="H9" s="50">
        <f>'Passenger Car (new) by months'!H9</f>
        <v>6195</v>
      </c>
      <c r="I9" s="50">
        <f>'Passenger Car (new) by months'!I9</f>
        <v>7670</v>
      </c>
      <c r="J9" s="50">
        <f>'Passenger Car (new) by months'!J9</f>
        <v>6501</v>
      </c>
      <c r="K9" s="50">
        <f>'Passenger Car (new) by months'!K9</f>
        <v>6641</v>
      </c>
      <c r="L9" s="50">
        <f>'Passenger Car (new) by months'!L9</f>
        <v>7261</v>
      </c>
      <c r="M9" s="50">
        <f>'Passenger Car (new) by months'!M9</f>
        <v>6534</v>
      </c>
      <c r="N9" s="50">
        <f>'Passenger Car (new) by months'!N9</f>
        <v>5347</v>
      </c>
      <c r="O9" s="51">
        <f>'Passenger Car (new) by months'!O9</f>
        <v>75671</v>
      </c>
    </row>
    <row r="10" spans="1:15" ht="12.75">
      <c r="A10" s="54">
        <f t="shared" si="0"/>
        <v>1981</v>
      </c>
      <c r="B10" s="54"/>
      <c r="C10" s="54">
        <f>'Passenger Car (new) by months'!C10+'Commercials(new) by month'!C4</f>
        <v>7618</v>
      </c>
      <c r="D10" s="54">
        <f>'Passenger Car (new) by months'!D10+'Commercials(new) by month'!D4</f>
        <v>8335</v>
      </c>
      <c r="E10" s="54">
        <f>'Passenger Car (new) by months'!E10+'Commercials(new) by month'!E4</f>
        <v>9880</v>
      </c>
      <c r="F10" s="54">
        <f>'Passenger Car (new) by months'!F10+'Commercials(new) by month'!F4</f>
        <v>9482</v>
      </c>
      <c r="G10" s="54">
        <f>'Passenger Car (new) by months'!G10+'Commercials(new) by month'!G4</f>
        <v>9276</v>
      </c>
      <c r="H10" s="54">
        <f>'Passenger Car (new) by months'!H10+'Commercials(new) by month'!H4</f>
        <v>10116</v>
      </c>
      <c r="I10" s="54">
        <f>'Passenger Car (new) by months'!I10+'Commercials(new) by month'!I4</f>
        <v>11042</v>
      </c>
      <c r="J10" s="54">
        <f>'Passenger Car (new) by months'!J10+'Commercials(new) by month'!J4</f>
        <v>9742</v>
      </c>
      <c r="K10" s="54">
        <f>'Passenger Car (new) by months'!K10+'Commercials(new) by month'!K4</f>
        <v>10573</v>
      </c>
      <c r="L10" s="54">
        <f>'Passenger Car (new) by months'!L10+'Commercials(new) by month'!L4</f>
        <v>10605</v>
      </c>
      <c r="M10" s="54">
        <f>'Passenger Car (new) by months'!M10+'Commercials(new) by month'!M4</f>
        <v>10265</v>
      </c>
      <c r="N10" s="54">
        <f>'Passenger Car (new) by months'!N10+'Commercials(new) by month'!N4</f>
        <v>7908</v>
      </c>
      <c r="O10" s="55">
        <f>'Passenger Car (new) by months'!O10+'Commercials(new) by month'!O4</f>
        <v>114842</v>
      </c>
    </row>
    <row r="11" spans="1:15" ht="12.75">
      <c r="A11" s="54">
        <f t="shared" si="0"/>
        <v>1982</v>
      </c>
      <c r="B11" s="54"/>
      <c r="C11" s="54">
        <f>'Passenger Car (new) by months'!C11+'Commercials(new) by month'!C5</f>
        <v>9290</v>
      </c>
      <c r="D11" s="54">
        <f>'Passenger Car (new) by months'!D11+'Commercials(new) by month'!D5</f>
        <v>9208</v>
      </c>
      <c r="E11" s="54">
        <f>'Passenger Car (new) by months'!E11+'Commercials(new) by month'!E5</f>
        <v>13279</v>
      </c>
      <c r="F11" s="54">
        <f>'Passenger Car (new) by months'!F11+'Commercials(new) by month'!F5</f>
        <v>10329</v>
      </c>
      <c r="G11" s="54">
        <f>'Passenger Car (new) by months'!G11+'Commercials(new) by month'!G5</f>
        <v>10972</v>
      </c>
      <c r="H11" s="54">
        <f>'Passenger Car (new) by months'!H11+'Commercials(new) by month'!H5</f>
        <v>11817</v>
      </c>
      <c r="I11" s="54">
        <f>'Passenger Car (new) by months'!I11+'Commercials(new) by month'!I5</f>
        <v>10065</v>
      </c>
      <c r="J11" s="54">
        <f>'Passenger Car (new) by months'!J11+'Commercials(new) by month'!J5</f>
        <v>8864</v>
      </c>
      <c r="K11" s="54">
        <f>'Passenger Car (new) by months'!K11+'Commercials(new) by month'!K5</f>
        <v>8053</v>
      </c>
      <c r="L11" s="54">
        <f>'Passenger Car (new) by months'!L11+'Commercials(new) by month'!L5</f>
        <v>7742</v>
      </c>
      <c r="M11" s="54">
        <f>'Passenger Car (new) by months'!M11+'Commercials(new) by month'!M5</f>
        <v>8329</v>
      </c>
      <c r="N11" s="54">
        <f>'Passenger Car (new) by months'!N11+'Commercials(new) by month'!N5</f>
        <v>6211</v>
      </c>
      <c r="O11" s="55">
        <f>'Passenger Car (new) by months'!O11+'Commercials(new) by month'!O5</f>
        <v>114159</v>
      </c>
    </row>
    <row r="12" spans="1:15" ht="12.75">
      <c r="A12" s="54">
        <f t="shared" si="0"/>
        <v>1983</v>
      </c>
      <c r="B12" s="54"/>
      <c r="C12" s="54">
        <f>'Passenger Car (new) by months'!C12+'Commercials(new) by month'!C6</f>
        <v>7581</v>
      </c>
      <c r="D12" s="54">
        <f>'Passenger Car (new) by months'!D12+'Commercials(new) by month'!D6</f>
        <v>7887</v>
      </c>
      <c r="E12" s="54">
        <f>'Passenger Car (new) by months'!E12+'Commercials(new) by month'!E6</f>
        <v>13586</v>
      </c>
      <c r="F12" s="54">
        <f>'Passenger Car (new) by months'!F12+'Commercials(new) by month'!F6</f>
        <v>7456</v>
      </c>
      <c r="G12" s="54">
        <f>'Passenger Car (new) by months'!G12+'Commercials(new) by month'!G6</f>
        <v>7518</v>
      </c>
      <c r="H12" s="54">
        <f>'Passenger Car (new) by months'!H12+'Commercials(new) by month'!H6</f>
        <v>6676</v>
      </c>
      <c r="I12" s="54">
        <f>'Passenger Car (new) by months'!I12+'Commercials(new) by month'!I6</f>
        <v>7177</v>
      </c>
      <c r="J12" s="54">
        <f>'Passenger Car (new) by months'!J12+'Commercials(new) by month'!J6</f>
        <v>7780</v>
      </c>
      <c r="K12" s="54">
        <f>'Passenger Car (new) by months'!K12+'Commercials(new) by month'!K6</f>
        <v>8954</v>
      </c>
      <c r="L12" s="54">
        <f>'Passenger Car (new) by months'!L12+'Commercials(new) by month'!L6</f>
        <v>8174</v>
      </c>
      <c r="M12" s="54">
        <f>'Passenger Car (new) by months'!M12+'Commercials(new) by month'!M6</f>
        <v>9447</v>
      </c>
      <c r="N12" s="54">
        <f>'Passenger Car (new) by months'!N12+'Commercials(new) by month'!N6</f>
        <v>6610</v>
      </c>
      <c r="O12" s="55">
        <f>'Passenger Car (new) by months'!O12+'Commercials(new) by month'!O6</f>
        <v>98846</v>
      </c>
    </row>
    <row r="13" spans="1:15" ht="12.75">
      <c r="A13" s="54">
        <f t="shared" si="0"/>
        <v>1984</v>
      </c>
      <c r="B13" s="54"/>
      <c r="C13" s="54">
        <f>'Passenger Car (new) by months'!C13+'Commercials(new) by month'!C7</f>
        <v>8746</v>
      </c>
      <c r="D13" s="54">
        <f>'Passenger Car (new) by months'!D13+'Commercials(new) by month'!D7</f>
        <v>10035</v>
      </c>
      <c r="E13" s="54">
        <f>'Passenger Car (new) by months'!E13+'Commercials(new) by month'!E7</f>
        <v>12311</v>
      </c>
      <c r="F13" s="54">
        <f>'Passenger Car (new) by months'!F13+'Commercials(new) by month'!F7</f>
        <v>7761</v>
      </c>
      <c r="G13" s="54">
        <f>'Passenger Car (new) by months'!G13+'Commercials(new) by month'!G7</f>
        <v>9940</v>
      </c>
      <c r="H13" s="54">
        <f>'Passenger Car (new) by months'!H13+'Commercials(new) by month'!H7</f>
        <v>9283</v>
      </c>
      <c r="I13" s="54">
        <f>'Passenger Car (new) by months'!I13+'Commercials(new) by month'!I7</f>
        <v>13983</v>
      </c>
      <c r="J13" s="54">
        <f>'Passenger Car (new) by months'!J13+'Commercials(new) by month'!J7</f>
        <v>13157</v>
      </c>
      <c r="K13" s="54">
        <f>'Passenger Car (new) by months'!K13+'Commercials(new) by month'!K7</f>
        <v>10851</v>
      </c>
      <c r="L13" s="54">
        <f>'Passenger Car (new) by months'!L13+'Commercials(new) by month'!L7</f>
        <v>10724</v>
      </c>
      <c r="M13" s="54">
        <f>'Passenger Car (new) by months'!M13+'Commercials(new) by month'!M7</f>
        <v>10284</v>
      </c>
      <c r="N13" s="54">
        <f>'Passenger Car (new) by months'!N13+'Commercials(new) by month'!N7</f>
        <v>6172</v>
      </c>
      <c r="O13" s="55">
        <f>'Passenger Car (new) by months'!O13+'Commercials(new) by month'!O7</f>
        <v>123247</v>
      </c>
    </row>
    <row r="14" spans="1:15" ht="12.75">
      <c r="A14" s="54">
        <f t="shared" si="0"/>
        <v>1985</v>
      </c>
      <c r="B14" s="54"/>
      <c r="C14" s="54">
        <f>'Passenger Car (new) by months'!C14+'Commercials(new) by month'!C8</f>
        <v>7360</v>
      </c>
      <c r="D14" s="54">
        <f>'Passenger Car (new) by months'!D14+'Commercials(new) by month'!D8</f>
        <v>7174</v>
      </c>
      <c r="E14" s="54">
        <f>'Passenger Car (new) by months'!E14+'Commercials(new) by month'!E8</f>
        <v>10183</v>
      </c>
      <c r="F14" s="54">
        <f>'Passenger Car (new) by months'!F14+'Commercials(new) by month'!F8</f>
        <v>7832</v>
      </c>
      <c r="G14" s="54">
        <f>'Passenger Car (new) by months'!G14+'Commercials(new) by month'!G8</f>
        <v>10132</v>
      </c>
      <c r="H14" s="54">
        <f>'Passenger Car (new) by months'!H14+'Commercials(new) by month'!H8</f>
        <v>8297</v>
      </c>
      <c r="I14" s="54">
        <f>'Passenger Car (new) by months'!I14+'Commercials(new) by month'!I8</f>
        <v>11238</v>
      </c>
      <c r="J14" s="54">
        <f>'Passenger Car (new) by months'!J14+'Commercials(new) by month'!J8</f>
        <v>9967</v>
      </c>
      <c r="K14" s="54">
        <f>'Passenger Car (new) by months'!K14+'Commercials(new) by month'!K8</f>
        <v>9075</v>
      </c>
      <c r="L14" s="54">
        <f>'Passenger Car (new) by months'!L14+'Commercials(new) by month'!L8</f>
        <v>8781</v>
      </c>
      <c r="M14" s="54">
        <f>'Passenger Car (new) by months'!M14+'Commercials(new) by month'!M8</f>
        <v>8652</v>
      </c>
      <c r="N14" s="54">
        <f>'Passenger Car (new) by months'!N14+'Commercials(new) by month'!N8</f>
        <v>5887</v>
      </c>
      <c r="O14" s="55">
        <f>'Passenger Car (new) by months'!O14+'Commercials(new) by month'!O8</f>
        <v>104578</v>
      </c>
    </row>
    <row r="15" spans="1:15" ht="12.75">
      <c r="A15" s="54">
        <f t="shared" si="0"/>
        <v>1986</v>
      </c>
      <c r="B15" s="54"/>
      <c r="C15" s="54">
        <f>'Passenger Car (new) by months'!C15+'Commercials(new) by month'!C9</f>
        <v>7875</v>
      </c>
      <c r="D15" s="54">
        <f>'Passenger Car (new) by months'!D15+'Commercials(new) by month'!D9</f>
        <v>7469</v>
      </c>
      <c r="E15" s="54">
        <f>'Passenger Car (new) by months'!E15+'Commercials(new) by month'!E9</f>
        <v>9158</v>
      </c>
      <c r="F15" s="54">
        <f>'Passenger Car (new) by months'!F15+'Commercials(new) by month'!F9</f>
        <v>7621</v>
      </c>
      <c r="G15" s="54">
        <f>'Passenger Car (new) by months'!G15+'Commercials(new) by month'!G9</f>
        <v>7606</v>
      </c>
      <c r="H15" s="54">
        <f>'Passenger Car (new) by months'!H15+'Commercials(new) by month'!H9</f>
        <v>6629</v>
      </c>
      <c r="I15" s="54">
        <f>'Passenger Car (new) by months'!I15+'Commercials(new) by month'!I9</f>
        <v>9697</v>
      </c>
      <c r="J15" s="54">
        <f>'Passenger Car (new) by months'!J15+'Commercials(new) by month'!J9</f>
        <v>9548</v>
      </c>
      <c r="K15" s="54">
        <f>'Passenger Car (new) by months'!K15+'Commercials(new) by month'!K9</f>
        <v>10702</v>
      </c>
      <c r="L15" s="54">
        <f>'Passenger Car (new) by months'!L15+'Commercials(new) by month'!L9</f>
        <v>6638</v>
      </c>
      <c r="M15" s="54">
        <f>'Passenger Car (new) by months'!M15+'Commercials(new) by month'!M9</f>
        <v>6538</v>
      </c>
      <c r="N15" s="54">
        <f>'Passenger Car (new) by months'!N15+'Commercials(new) by month'!N9</f>
        <v>4762</v>
      </c>
      <c r="O15" s="55">
        <f>'Passenger Car (new) by months'!O15+'Commercials(new) by month'!O9</f>
        <v>94243</v>
      </c>
    </row>
    <row r="16" spans="1:15" ht="12.75">
      <c r="A16" s="54">
        <f t="shared" si="0"/>
        <v>1987</v>
      </c>
      <c r="B16" s="54"/>
      <c r="C16" s="54">
        <f>'Passenger Car (new) by months'!C16+'Commercials(new) by month'!C10</f>
        <v>6982</v>
      </c>
      <c r="D16" s="54">
        <f>'Passenger Car (new) by months'!D16+'Commercials(new) by month'!D10</f>
        <v>6660</v>
      </c>
      <c r="E16" s="54">
        <f>'Passenger Car (new) by months'!E16+'Commercials(new) by month'!E10</f>
        <v>8945</v>
      </c>
      <c r="F16" s="54">
        <f>'Passenger Car (new) by months'!F16+'Commercials(new) by month'!F10</f>
        <v>7249</v>
      </c>
      <c r="G16" s="54">
        <f>'Passenger Car (new) by months'!G16+'Commercials(new) by month'!G10</f>
        <v>7429</v>
      </c>
      <c r="H16" s="54">
        <f>'Passenger Car (new) by months'!H16+'Commercials(new) by month'!H10</f>
        <v>8587</v>
      </c>
      <c r="I16" s="54">
        <f>'Passenger Car (new) by months'!I16+'Commercials(new) by month'!I10</f>
        <v>8466</v>
      </c>
      <c r="J16" s="54">
        <f>'Passenger Car (new) by months'!J16+'Commercials(new) by month'!J10</f>
        <v>8709</v>
      </c>
      <c r="K16" s="54">
        <f>'Passenger Car (new) by months'!K16+'Commercials(new) by month'!K10</f>
        <v>9251</v>
      </c>
      <c r="L16" s="54">
        <f>'Passenger Car (new) by months'!L16+'Commercials(new) by month'!L10</f>
        <v>7768</v>
      </c>
      <c r="M16" s="54">
        <f>'Passenger Car (new) by months'!M16+'Commercials(new) by month'!M10</f>
        <v>7534</v>
      </c>
      <c r="N16" s="54">
        <f>'Passenger Car (new) by months'!N16+'Commercials(new) by month'!N10</f>
        <v>5133</v>
      </c>
      <c r="O16" s="55">
        <f>'Passenger Car (new) by months'!O16+'Commercials(new) by month'!O10</f>
        <v>92713</v>
      </c>
    </row>
    <row r="17" spans="1:15" ht="12.75">
      <c r="A17" s="54">
        <f t="shared" si="0"/>
        <v>1988</v>
      </c>
      <c r="B17" s="54"/>
      <c r="C17" s="54">
        <f>'Passenger Car (new) by months'!C17+'Commercials(new) by month'!C11</f>
        <v>6584</v>
      </c>
      <c r="D17" s="54">
        <f>'Passenger Car (new) by months'!D17+'Commercials(new) by month'!D11</f>
        <v>6440</v>
      </c>
      <c r="E17" s="54">
        <f>'Passenger Car (new) by months'!E17+'Commercials(new) by month'!E11</f>
        <v>7908</v>
      </c>
      <c r="F17" s="54">
        <f>'Passenger Car (new) by months'!F17+'Commercials(new) by month'!F11</f>
        <v>5422</v>
      </c>
      <c r="G17" s="54">
        <f>'Passenger Car (new) by months'!G17+'Commercials(new) by month'!G11</f>
        <v>6497</v>
      </c>
      <c r="H17" s="54">
        <f>'Passenger Car (new) by months'!H17+'Commercials(new) by month'!H11</f>
        <v>7000</v>
      </c>
      <c r="I17" s="54">
        <f>'Passenger Car (new) by months'!I17+'Commercials(new) by month'!I11</f>
        <v>6862</v>
      </c>
      <c r="J17" s="54">
        <f>'Passenger Car (new) by months'!J17+'Commercials(new) by month'!J11</f>
        <v>7816</v>
      </c>
      <c r="K17" s="54">
        <f>'Passenger Car (new) by months'!K17+'Commercials(new) by month'!K11</f>
        <v>8493</v>
      </c>
      <c r="L17" s="54">
        <f>'Passenger Car (new) by months'!L17+'Commercials(new) by month'!L11</f>
        <v>8328</v>
      </c>
      <c r="M17" s="54">
        <f>'Passenger Car (new) by months'!M17+'Commercials(new) by month'!M11</f>
        <v>8083</v>
      </c>
      <c r="N17" s="54">
        <f>'Passenger Car (new) by months'!N17+'Commercials(new) by month'!N11</f>
        <v>6460</v>
      </c>
      <c r="O17" s="55">
        <f>'Passenger Car (new) by months'!O17+'Commercials(new) by month'!O11</f>
        <v>85893</v>
      </c>
    </row>
    <row r="18" spans="1:15" ht="12.75">
      <c r="A18" s="54">
        <f t="shared" si="0"/>
        <v>1989</v>
      </c>
      <c r="B18" s="54"/>
      <c r="C18" s="54">
        <f>'Passenger Car (new) by months'!C18+'Commercials(new) by month'!C12</f>
        <v>6588</v>
      </c>
      <c r="D18" s="54">
        <f>'Passenger Car (new) by months'!D18+'Commercials(new) by month'!D12</f>
        <v>8240</v>
      </c>
      <c r="E18" s="54">
        <f>'Passenger Car (new) by months'!E18+'Commercials(new) by month'!E12</f>
        <v>10117</v>
      </c>
      <c r="F18" s="54">
        <f>'Passenger Car (new) by months'!F18+'Commercials(new) by month'!F12</f>
        <v>8639</v>
      </c>
      <c r="G18" s="54">
        <f>'Passenger Car (new) by months'!G18+'Commercials(new) by month'!G12</f>
        <v>10121</v>
      </c>
      <c r="H18" s="54">
        <f>'Passenger Car (new) by months'!H18+'Commercials(new) by month'!H12</f>
        <v>11434</v>
      </c>
      <c r="I18" s="54">
        <f>'Passenger Car (new) by months'!I18+'Commercials(new) by month'!I12</f>
        <v>6663</v>
      </c>
      <c r="J18" s="54">
        <f>'Passenger Car (new) by months'!J18+'Commercials(new) by month'!J12</f>
        <v>8301</v>
      </c>
      <c r="K18" s="54">
        <f>'Passenger Car (new) by months'!K18+'Commercials(new) by month'!K12</f>
        <v>8629</v>
      </c>
      <c r="L18" s="54">
        <f>'Passenger Car (new) by months'!L18+'Commercials(new) by month'!L12</f>
        <v>7716</v>
      </c>
      <c r="M18" s="54">
        <f>'Passenger Car (new) by months'!M18+'Commercials(new) by month'!M12</f>
        <v>8448</v>
      </c>
      <c r="N18" s="54">
        <f>'Passenger Car (new) by months'!N18+'Commercials(new) by month'!N12</f>
        <v>5996</v>
      </c>
      <c r="O18" s="55">
        <f>'Passenger Car (new) by months'!O18+'Commercials(new) by month'!O12</f>
        <v>100892</v>
      </c>
    </row>
    <row r="19" spans="1:15" ht="12.75">
      <c r="A19" s="54">
        <f t="shared" si="0"/>
        <v>1990</v>
      </c>
      <c r="B19" s="54"/>
      <c r="C19" s="54">
        <f>'Passenger Car (new) by months'!C19+'Commercials(new) by month'!C13</f>
        <v>7261</v>
      </c>
      <c r="D19" s="54">
        <f>'Passenger Car (new) by months'!D19+'Commercials(new) by month'!D13</f>
        <v>7213</v>
      </c>
      <c r="E19" s="54">
        <f>'Passenger Car (new) by months'!E19+'Commercials(new) by month'!E13</f>
        <v>9568</v>
      </c>
      <c r="F19" s="54">
        <f>'Passenger Car (new) by months'!F19+'Commercials(new) by month'!F13</f>
        <v>7483</v>
      </c>
      <c r="G19" s="54">
        <f>'Passenger Car (new) by months'!G19+'Commercials(new) by month'!G13</f>
        <v>8353</v>
      </c>
      <c r="H19" s="54">
        <f>'Passenger Car (new) by months'!H19+'Commercials(new) by month'!H13</f>
        <v>7311</v>
      </c>
      <c r="I19" s="54">
        <f>'Passenger Car (new) by months'!I19+'Commercials(new) by month'!I13</f>
        <v>8023</v>
      </c>
      <c r="J19" s="54">
        <f>'Passenger Car (new) by months'!J19+'Commercials(new) by month'!J13</f>
        <v>8700</v>
      </c>
      <c r="K19" s="54">
        <f>'Passenger Car (new) by months'!K19+'Commercials(new) by month'!K13</f>
        <v>8229</v>
      </c>
      <c r="L19" s="54">
        <f>'Passenger Car (new) by months'!L19+'Commercials(new) by month'!L13</f>
        <v>8844</v>
      </c>
      <c r="M19" s="54">
        <f>'Passenger Car (new) by months'!M19+'Commercials(new) by month'!M13</f>
        <v>8041</v>
      </c>
      <c r="N19" s="54">
        <f>'Passenger Car (new) by months'!N19+'Commercials(new) by month'!N13</f>
        <v>4361</v>
      </c>
      <c r="O19" s="55">
        <f>'Passenger Car (new) by months'!O19+'Commercials(new) by month'!O13</f>
        <v>93387</v>
      </c>
    </row>
    <row r="20" spans="1:15" ht="12.75">
      <c r="A20" s="54">
        <f t="shared" si="0"/>
        <v>1991</v>
      </c>
      <c r="B20" s="54"/>
      <c r="C20" s="54">
        <f>'Passenger Car (new) by months'!C20+'Commercials(new) by month'!C14</f>
        <v>5270</v>
      </c>
      <c r="D20" s="54">
        <f>'Passenger Car (new) by months'!D20+'Commercials(new) by month'!D14</f>
        <v>5623</v>
      </c>
      <c r="E20" s="54">
        <f>'Passenger Car (new) by months'!E20+'Commercials(new) by month'!E14</f>
        <v>6969</v>
      </c>
      <c r="F20" s="54">
        <f>'Passenger Car (new) by months'!F20+'Commercials(new) by month'!F14</f>
        <v>5459</v>
      </c>
      <c r="G20" s="54">
        <f>'Passenger Car (new) by months'!G20+'Commercials(new) by month'!G14</f>
        <v>6098</v>
      </c>
      <c r="H20" s="54">
        <f>'Passenger Car (new) by months'!H20+'Commercials(new) by month'!H14</f>
        <v>5839</v>
      </c>
      <c r="I20" s="54">
        <f>'Passenger Car (new) by months'!I20+'Commercials(new) by month'!I14</f>
        <v>5746</v>
      </c>
      <c r="J20" s="54">
        <f>'Passenger Car (new) by months'!J20+'Commercials(new) by month'!J14</f>
        <v>5946</v>
      </c>
      <c r="K20" s="54">
        <f>'Passenger Car (new) by months'!K20+'Commercials(new) by month'!K14</f>
        <v>6301</v>
      </c>
      <c r="L20" s="54">
        <f>'Passenger Car (new) by months'!L20+'Commercials(new) by month'!L14</f>
        <v>6115</v>
      </c>
      <c r="M20" s="54">
        <f>'Passenger Car (new) by months'!M20+'Commercials(new) by month'!M14</f>
        <v>5531</v>
      </c>
      <c r="N20" s="54">
        <f>'Passenger Car (new) by months'!N20+'Commercials(new) by month'!N14</f>
        <v>4217</v>
      </c>
      <c r="O20" s="55">
        <f>'Passenger Car (new) by months'!O20+'Commercials(new) by month'!O14</f>
        <v>69114</v>
      </c>
    </row>
    <row r="21" spans="1:15" ht="12.75">
      <c r="A21" s="54">
        <f t="shared" si="0"/>
        <v>1992</v>
      </c>
      <c r="B21" s="54"/>
      <c r="C21" s="54">
        <f>'Passenger Car (new) by months'!C21+'Commercials(new) by month'!C15</f>
        <v>5523</v>
      </c>
      <c r="D21" s="54">
        <f>'Passenger Car (new) by months'!D21+'Commercials(new) by month'!D15</f>
        <v>5663</v>
      </c>
      <c r="E21" s="54">
        <f>'Passenger Car (new) by months'!E21+'Commercials(new) by month'!E15</f>
        <v>5703</v>
      </c>
      <c r="F21" s="54">
        <f>'Passenger Car (new) by months'!F21+'Commercials(new) by month'!F15</f>
        <v>4728</v>
      </c>
      <c r="G21" s="54">
        <f>'Passenger Car (new) by months'!G21+'Commercials(new) by month'!G15</f>
        <v>5484</v>
      </c>
      <c r="H21" s="54">
        <f>'Passenger Car (new) by months'!H21+'Commercials(new) by month'!H15</f>
        <v>5940</v>
      </c>
      <c r="I21" s="54">
        <f>'Passenger Car (new) by months'!I21+'Commercials(new) by month'!I15</f>
        <v>5840</v>
      </c>
      <c r="J21" s="54">
        <f>'Passenger Car (new) by months'!J21+'Commercials(new) by month'!J15</f>
        <v>5212</v>
      </c>
      <c r="K21" s="54">
        <f>'Passenger Car (new) by months'!K21+'Commercials(new) by month'!K15</f>
        <v>5852</v>
      </c>
      <c r="L21" s="54">
        <f>'Passenger Car (new) by months'!L21+'Commercials(new) by month'!L15</f>
        <v>5813</v>
      </c>
      <c r="M21" s="54">
        <f>'Passenger Car (new) by months'!M21+'Commercials(new) by month'!M15</f>
        <v>6239</v>
      </c>
      <c r="N21" s="54">
        <f>'Passenger Car (new) by months'!N21+'Commercials(new) by month'!N15</f>
        <v>4537</v>
      </c>
      <c r="O21" s="55">
        <f>'Passenger Car (new) by months'!O21+'Commercials(new) by month'!O15</f>
        <v>66534</v>
      </c>
    </row>
    <row r="22" spans="1:15" ht="12.75">
      <c r="A22" s="54">
        <f t="shared" si="0"/>
        <v>1993</v>
      </c>
      <c r="B22" s="54"/>
      <c r="C22" s="54">
        <f>'Passenger Car (new) by months'!C22+'Commercials(new) by month'!C16</f>
        <v>4998</v>
      </c>
      <c r="D22" s="54">
        <f>'Passenger Car (new) by months'!D22+'Commercials(new) by month'!D16</f>
        <v>5425</v>
      </c>
      <c r="E22" s="54">
        <f>'Passenger Car (new) by months'!E22+'Commercials(new) by month'!E16</f>
        <v>6723</v>
      </c>
      <c r="F22" s="54">
        <f>'Passenger Car (new) by months'!F22+'Commercials(new) by month'!F16</f>
        <v>4669</v>
      </c>
      <c r="G22" s="54">
        <f>'Passenger Car (new) by months'!G22+'Commercials(new) by month'!G16</f>
        <v>5222</v>
      </c>
      <c r="H22" s="54">
        <f>'Passenger Car (new) by months'!H22+'Commercials(new) by month'!H16</f>
        <v>5803</v>
      </c>
      <c r="I22" s="54">
        <f>'Passenger Car (new) by months'!I22+'Commercials(new) by month'!I16</f>
        <v>6045</v>
      </c>
      <c r="J22" s="54">
        <f>'Passenger Car (new) by months'!J22+'Commercials(new) by month'!J16</f>
        <v>5336</v>
      </c>
      <c r="K22" s="54">
        <f>'Passenger Car (new) by months'!K22+'Commercials(new) by month'!K16</f>
        <v>6287</v>
      </c>
      <c r="L22" s="54">
        <f>'Passenger Car (new) by months'!L22+'Commercials(new) by month'!L16</f>
        <v>6252</v>
      </c>
      <c r="M22" s="54">
        <f>'Passenger Car (new) by months'!M22+'Commercials(new) by month'!M16</f>
        <v>6424</v>
      </c>
      <c r="N22" s="54">
        <f>'Passenger Car (new) by months'!N22+'Commercials(new) by month'!N16</f>
        <v>4366</v>
      </c>
      <c r="O22" s="55">
        <f>'Passenger Car (new) by months'!O22+'Commercials(new) by month'!O16</f>
        <v>67550</v>
      </c>
    </row>
    <row r="23" spans="1:15" ht="12.75">
      <c r="A23" s="54">
        <f t="shared" si="0"/>
        <v>1994</v>
      </c>
      <c r="B23" s="54"/>
      <c r="C23" s="54">
        <f>'Passenger Car (new) by months'!C23+'Commercials(new) by month'!C17</f>
        <v>5458</v>
      </c>
      <c r="D23" s="54">
        <f>'Passenger Car (new) by months'!D23+'Commercials(new) by month'!D17</f>
        <v>5773</v>
      </c>
      <c r="E23" s="54">
        <f>'Passenger Car (new) by months'!E23+'Commercials(new) by month'!E17</f>
        <v>7377</v>
      </c>
      <c r="F23" s="54">
        <f>'Passenger Car (new) by months'!F23+'Commercials(new) by month'!F17</f>
        <v>5299</v>
      </c>
      <c r="G23" s="54">
        <f>'Passenger Car (new) by months'!G23+'Commercials(new) by month'!G17</f>
        <v>7319</v>
      </c>
      <c r="H23" s="54">
        <f>'Passenger Car (new) by months'!H23+'Commercials(new) by month'!H17</f>
        <v>7276</v>
      </c>
      <c r="I23" s="54">
        <f>'Passenger Car (new) by months'!I23+'Commercials(new) by month'!I17</f>
        <v>6552</v>
      </c>
      <c r="J23" s="54">
        <f>'Passenger Car (new) by months'!J23+'Commercials(new) by month'!J17</f>
        <v>7009</v>
      </c>
      <c r="K23" s="54">
        <f>'Passenger Car (new) by months'!K23+'Commercials(new) by month'!K17</f>
        <v>7021</v>
      </c>
      <c r="L23" s="54">
        <f>'Passenger Car (new) by months'!L23+'Commercials(new) by month'!L17</f>
        <v>7127</v>
      </c>
      <c r="M23" s="54">
        <f>'Passenger Car (new) by months'!M23+'Commercials(new) by month'!M17</f>
        <v>6779</v>
      </c>
      <c r="N23" s="54">
        <f>'Passenger Car (new) by months'!N23+'Commercials(new) by month'!N17</f>
        <v>4458</v>
      </c>
      <c r="O23" s="55">
        <f>'Passenger Car (new) by months'!O23+'Commercials(new) by month'!O17</f>
        <v>77448</v>
      </c>
    </row>
    <row r="24" spans="1:15" ht="12.75">
      <c r="A24" s="54">
        <f t="shared" si="0"/>
        <v>1995</v>
      </c>
      <c r="B24" s="54"/>
      <c r="C24" s="54">
        <f>'Passenger Car (new) by months'!C24+'Commercials(new) by month'!C18</f>
        <v>6127</v>
      </c>
      <c r="D24" s="54">
        <f>'Passenger Car (new) by months'!D24+'Commercials(new) by month'!D18</f>
        <v>6153</v>
      </c>
      <c r="E24" s="54">
        <f>'Passenger Car (new) by months'!E24+'Commercials(new) by month'!E18</f>
        <v>7260</v>
      </c>
      <c r="F24" s="54">
        <f>'Passenger Car (new) by months'!F24+'Commercials(new) by month'!F18</f>
        <v>5111</v>
      </c>
      <c r="G24" s="54">
        <f>'Passenger Car (new) by months'!G24+'Commercials(new) by month'!G18</f>
        <v>7045</v>
      </c>
      <c r="H24" s="54">
        <f>'Passenger Car (new) by months'!H24+'Commercials(new) by month'!H18</f>
        <v>6668</v>
      </c>
      <c r="I24" s="54">
        <f>'Passenger Car (new) by months'!I24+'Commercials(new) by month'!I18</f>
        <v>6591</v>
      </c>
      <c r="J24" s="54">
        <f>'Passenger Car (new) by months'!J24+'Commercials(new) by month'!J18</f>
        <v>7592</v>
      </c>
      <c r="K24" s="54">
        <f>'Passenger Car (new) by months'!K24+'Commercials(new) by month'!K18</f>
        <v>7399</v>
      </c>
      <c r="L24" s="54">
        <f>'Passenger Car (new) by months'!L24+'Commercials(new) by month'!L18</f>
        <v>7600</v>
      </c>
      <c r="M24" s="54">
        <f>'Passenger Car (new) by months'!M24+'Commercials(new) by month'!M18</f>
        <v>6865</v>
      </c>
      <c r="N24" s="54">
        <f>'Passenger Car (new) by months'!N24+'Commercials(new) by month'!N18</f>
        <v>6156</v>
      </c>
      <c r="O24" s="55">
        <f>'Passenger Car (new) by months'!O24+'Commercials(new) by month'!O18</f>
        <v>80567</v>
      </c>
    </row>
    <row r="25" spans="1:15" ht="12.75">
      <c r="A25" s="54">
        <f t="shared" si="0"/>
        <v>1996</v>
      </c>
      <c r="B25" s="54"/>
      <c r="C25" s="54">
        <f>'Passenger Car (new) by months'!C25+'Commercials(new) by month'!C19</f>
        <v>5926</v>
      </c>
      <c r="D25" s="54">
        <f>'Passenger Car (new) by months'!D25+'Commercials(new) by month'!D19</f>
        <v>6376</v>
      </c>
      <c r="E25" s="54">
        <f>'Passenger Car (new) by months'!E25+'Commercials(new) by month'!E19</f>
        <v>7440</v>
      </c>
      <c r="F25" s="54">
        <f>'Passenger Car (new) by months'!F25+'Commercials(new) by month'!F19</f>
        <v>5960</v>
      </c>
      <c r="G25" s="54">
        <f>'Passenger Car (new) by months'!G25+'Commercials(new) by month'!G19</f>
        <v>7303</v>
      </c>
      <c r="H25" s="54">
        <f>'Passenger Car (new) by months'!H25+'Commercials(new) by month'!H19</f>
        <v>6070</v>
      </c>
      <c r="I25" s="54">
        <f>'Passenger Car (new) by months'!I25+'Commercials(new) by month'!I19</f>
        <v>6907</v>
      </c>
      <c r="J25" s="54">
        <f>'Passenger Car (new) by months'!J25+'Commercials(new) by month'!J19</f>
        <v>6938</v>
      </c>
      <c r="K25" s="54">
        <f>'Passenger Car (new) by months'!K25+'Commercials(new) by month'!K19</f>
        <v>7475</v>
      </c>
      <c r="L25" s="54">
        <f>'Passenger Car (new) by months'!L25+'Commercials(new) by month'!L19</f>
        <v>7265</v>
      </c>
      <c r="M25" s="54">
        <f>'Passenger Car (new) by months'!M25+'Commercials(new) by month'!M19</f>
        <v>6963</v>
      </c>
      <c r="N25" s="54">
        <f>'Passenger Car (new) by months'!N25+'Commercials(new) by month'!N19</f>
        <v>4523</v>
      </c>
      <c r="O25" s="55">
        <f>'Passenger Car (new) by months'!O25+'Commercials(new) by month'!O19</f>
        <v>79146</v>
      </c>
    </row>
    <row r="26" spans="1:15" ht="12.75">
      <c r="A26" s="54">
        <f t="shared" si="0"/>
        <v>1997</v>
      </c>
      <c r="B26" s="54"/>
      <c r="C26" s="54">
        <f>'Passenger Car (new) by months'!C26+'Commercials(new) by month'!C20</f>
        <v>6125</v>
      </c>
      <c r="D26" s="54">
        <f>'Passenger Car (new) by months'!D26+'Commercials(new) by month'!D20</f>
        <v>6036</v>
      </c>
      <c r="E26" s="54">
        <f>'Passenger Car (new) by months'!E26+'Commercials(new) by month'!E20</f>
        <v>6442</v>
      </c>
      <c r="F26" s="54">
        <f>'Passenger Car (new) by months'!F26+'Commercials(new) by month'!F20</f>
        <v>5642</v>
      </c>
      <c r="G26" s="54">
        <f>'Passenger Car (new) by months'!G26+'Commercials(new) by month'!G20</f>
        <v>5944</v>
      </c>
      <c r="H26" s="54">
        <f>'Passenger Car (new) by months'!H26+'Commercials(new) by month'!H20</f>
        <v>6023</v>
      </c>
      <c r="I26" s="54">
        <f>'Passenger Car (new) by months'!I26+'Commercials(new) by month'!I20</f>
        <v>6484</v>
      </c>
      <c r="J26" s="54">
        <f>'Passenger Car (new) by months'!J26+'Commercials(new) by month'!J20</f>
        <v>5581</v>
      </c>
      <c r="K26" s="54">
        <f>'Passenger Car (new) by months'!K26+'Commercials(new) by month'!K20</f>
        <v>6309</v>
      </c>
      <c r="L26" s="54">
        <f>'Passenger Car (new) by months'!L26+'Commercials(new) by month'!L20</f>
        <v>6464</v>
      </c>
      <c r="M26" s="54">
        <f>'Passenger Car (new) by months'!M26+'Commercials(new) by month'!M20</f>
        <v>5420</v>
      </c>
      <c r="N26" s="54">
        <f>'Passenger Car (new) by months'!N26+'Commercials(new) by month'!N20</f>
        <v>5022</v>
      </c>
      <c r="O26" s="55">
        <f>'Passenger Car (new) by months'!O26+'Commercials(new) by month'!O20</f>
        <v>71492</v>
      </c>
    </row>
    <row r="27" spans="1:15" ht="12.75">
      <c r="A27" s="54">
        <f t="shared" si="0"/>
        <v>1998</v>
      </c>
      <c r="B27" s="54"/>
      <c r="C27" s="54">
        <f>'Passenger Car (new) by months'!C27+'Commercials(new) by month'!C21</f>
        <v>4958</v>
      </c>
      <c r="D27" s="54">
        <f>'Passenger Car (new) by months'!D27+'Commercials(new) by month'!D21</f>
        <v>4684</v>
      </c>
      <c r="E27" s="54">
        <f>'Passenger Car (new) by months'!E27+'Commercials(new) by month'!E21</f>
        <v>5773</v>
      </c>
      <c r="F27" s="54">
        <f>'Passenger Car (new) by months'!F27+'Commercials(new) by month'!F21</f>
        <v>4442</v>
      </c>
      <c r="G27" s="54">
        <f>'Passenger Car (new) by months'!G27+'Commercials(new) by month'!G21</f>
        <v>4810</v>
      </c>
      <c r="H27" s="54">
        <f>'Passenger Car (new) by months'!H27+'Commercials(new) by month'!H21</f>
        <v>6287</v>
      </c>
      <c r="I27" s="54">
        <f>'Passenger Car (new) by months'!I27+'Commercials(new) by month'!I21</f>
        <v>5698</v>
      </c>
      <c r="J27" s="54">
        <f>'Passenger Car (new) by months'!J27+'Commercials(new) by month'!J21</f>
        <v>5491</v>
      </c>
      <c r="K27" s="54">
        <f>'Passenger Car (new) by months'!K27+'Commercials(new) by month'!K21</f>
        <v>6065</v>
      </c>
      <c r="L27" s="54">
        <f>'Passenger Car (new) by months'!L27+'Commercials(new) by month'!L21</f>
        <v>6000</v>
      </c>
      <c r="M27" s="54">
        <f>'Passenger Car (new) by months'!M27+'Commercials(new) by month'!M21</f>
        <v>5914</v>
      </c>
      <c r="N27" s="54">
        <f>'Passenger Car (new) by months'!N27+'Commercials(new) by month'!N21</f>
        <v>5860</v>
      </c>
      <c r="O27" s="55">
        <f>'Passenger Car (new) by months'!O27+'Commercials(new) by month'!O21</f>
        <v>65982</v>
      </c>
    </row>
    <row r="28" spans="1:15" ht="12.75">
      <c r="A28" s="54">
        <v>1999</v>
      </c>
      <c r="B28" s="54"/>
      <c r="C28" s="54">
        <f>'Passenger Car (new) by months'!C28+'Commercials(new) by month'!C22</f>
        <v>4953</v>
      </c>
      <c r="D28" s="54">
        <f>'Passenger Car (new) by months'!D28+'Commercials(new) by month'!D22</f>
        <v>5158</v>
      </c>
      <c r="E28" s="54">
        <f>'Passenger Car (new) by months'!E28+'Commercials(new) by month'!E22</f>
        <v>6903</v>
      </c>
      <c r="F28" s="54">
        <f>'Passenger Car (new) by months'!F28+'Commercials(new) by month'!F22</f>
        <v>5464</v>
      </c>
      <c r="G28" s="54">
        <f>'Passenger Car (new) by months'!G28+'Commercials(new) by month'!G22</f>
        <v>5698</v>
      </c>
      <c r="H28" s="54">
        <f>'Passenger Car (new) by months'!H28+'Commercials(new) by month'!H22</f>
        <v>5922</v>
      </c>
      <c r="I28" s="54">
        <f>'Passenger Car (new) by months'!I28+'Commercials(new) by month'!I22</f>
        <v>5515</v>
      </c>
      <c r="J28" s="54">
        <f>'Passenger Car (new) by months'!J28+'Commercials(new) by month'!J22</f>
        <v>5983</v>
      </c>
      <c r="K28" s="54">
        <f>'Passenger Car (new) by months'!K28+'Commercials(new) by month'!K22</f>
        <v>7290</v>
      </c>
      <c r="L28" s="54">
        <f>'Passenger Car (new) by months'!L28+'Commercials(new) by month'!L22</f>
        <v>7269</v>
      </c>
      <c r="M28" s="54">
        <f>'Passenger Car (new) by months'!M28+'Commercials(new) by month'!M22</f>
        <v>6580</v>
      </c>
      <c r="N28" s="54">
        <f>'Passenger Car (new) by months'!N28+'Commercials(new) by month'!N22</f>
        <v>5506</v>
      </c>
      <c r="O28" s="55">
        <f>'Passenger Car (new) by months'!O28+'Commercials(new) by month'!O22</f>
        <v>72241</v>
      </c>
    </row>
    <row r="29" spans="1:15" ht="12.75">
      <c r="A29" s="54">
        <v>2000</v>
      </c>
      <c r="B29" s="54"/>
      <c r="C29" s="54">
        <f>'Passenger Car (new) by months'!C29+'Commercials(new) by month'!C23</f>
        <v>5603</v>
      </c>
      <c r="D29" s="54">
        <f>'Passenger Car (new) by months'!D29+'Commercials(new) by month'!D23</f>
        <v>6041</v>
      </c>
      <c r="E29" s="54">
        <f>'Passenger Car (new) by months'!E29+'Commercials(new) by month'!E23</f>
        <v>7391</v>
      </c>
      <c r="F29" s="54">
        <f>'Passenger Car (new) by months'!F29+'Commercials(new) by month'!F23</f>
        <v>4864</v>
      </c>
      <c r="G29" s="54">
        <f>'Passenger Car (new) by months'!G29+'Commercials(new) by month'!G23</f>
        <v>6326</v>
      </c>
      <c r="H29" s="54">
        <f>'Passenger Car (new) by months'!H29+'Commercials(new) by month'!H23</f>
        <v>6203</v>
      </c>
      <c r="I29" s="54">
        <f>'Passenger Car (new) by months'!I29+'Commercials(new) by month'!I23</f>
        <v>5435</v>
      </c>
      <c r="J29" s="54">
        <f>'Passenger Car (new) by months'!J29+'Commercials(new) by month'!J23</f>
        <v>6375</v>
      </c>
      <c r="K29" s="54">
        <f>'Passenger Car (new) by months'!K29+'Commercials(new) by month'!K23</f>
        <v>6692</v>
      </c>
      <c r="L29" s="54">
        <f>'Passenger Car (new) by months'!L29+'Commercials(new) by month'!L23</f>
        <v>7190</v>
      </c>
      <c r="M29" s="54">
        <f>'Passenger Car (new) by months'!M29+'Commercials(new) by month'!M23</f>
        <v>6120</v>
      </c>
      <c r="N29" s="54">
        <f>'Passenger Car (new) by months'!N29+'Commercials(new) by month'!N23</f>
        <v>5723</v>
      </c>
      <c r="O29" s="55">
        <f>'Passenger Car (new) by months'!O29+'Commercials(new) by month'!O23</f>
        <v>73963</v>
      </c>
    </row>
    <row r="30" spans="1:15" ht="12.75">
      <c r="A30" s="54">
        <v>2001</v>
      </c>
      <c r="B30" s="54"/>
      <c r="C30" s="54">
        <f>'Passenger Car (new) by months'!C30+'Commercials(new) by month'!C24</f>
        <v>5245</v>
      </c>
      <c r="D30" s="54">
        <f>'Passenger Car (new) by months'!D30+'Commercials(new) by month'!D24</f>
        <v>5243</v>
      </c>
      <c r="E30" s="54">
        <f>'Passenger Car (new) by months'!E30+'Commercials(new) by month'!E24</f>
        <v>6234</v>
      </c>
      <c r="F30" s="54">
        <f>'Passenger Car (new) by months'!F30+'Commercials(new) by month'!F24</f>
        <v>4760</v>
      </c>
      <c r="G30" s="54">
        <f>'Passenger Car (new) by months'!G30+'Commercials(new) by month'!G24</f>
        <v>5856</v>
      </c>
      <c r="H30" s="54">
        <f>'Passenger Car (new) by months'!H30+'Commercials(new) by month'!H24</f>
        <v>7023</v>
      </c>
      <c r="I30" s="54">
        <f>'Passenger Car (new) by months'!I30+'Commercials(new) by month'!I24</f>
        <v>6424</v>
      </c>
      <c r="J30" s="54">
        <f>'Passenger Car (new) by months'!J30+'Commercials(new) by month'!J24</f>
        <v>6475</v>
      </c>
      <c r="K30" s="54">
        <f>'Passenger Car (new) by months'!K30+'Commercials(new) by month'!K24</f>
        <v>6238</v>
      </c>
      <c r="L30" s="54">
        <f>'Passenger Car (new) by months'!L30+'Commercials(new) by month'!L24</f>
        <v>7136</v>
      </c>
      <c r="M30" s="54">
        <f>'Passenger Car (new) by months'!M30+'Commercials(new) by month'!M24</f>
        <v>7159</v>
      </c>
      <c r="N30" s="54">
        <f>'Passenger Car (new) by months'!N30+'Commercials(new) by month'!N24</f>
        <v>6936</v>
      </c>
      <c r="O30" s="55">
        <f>'Passenger Car (new) by months'!O30+'Commercials(new) by month'!O24</f>
        <v>74729</v>
      </c>
    </row>
    <row r="31" spans="1:15" ht="12.75">
      <c r="A31" s="54">
        <v>2002</v>
      </c>
      <c r="B31" s="54"/>
      <c r="C31" s="54">
        <f>'Passenger Car (new) by months'!C31+'Commercials(new) by month'!C25</f>
        <v>6140</v>
      </c>
      <c r="D31" s="54">
        <f>'Passenger Car (new) by months'!D31+'Commercials(new) by month'!D25</f>
        <v>5658</v>
      </c>
      <c r="E31" s="54">
        <f>'Passenger Car (new) by months'!E31+'Commercials(new) by month'!E25</f>
        <v>7150</v>
      </c>
      <c r="F31" s="54">
        <f>'Passenger Car (new) by months'!F31+'Commercials(new) by month'!F25</f>
        <v>6235</v>
      </c>
      <c r="G31" s="54">
        <f>'Passenger Car (new) by months'!G31+'Commercials(new) by month'!G25</f>
        <v>6821</v>
      </c>
      <c r="H31" s="54">
        <f>'Passenger Car (new) by months'!H31+'Commercials(new) by month'!H25</f>
        <v>7871</v>
      </c>
      <c r="I31" s="54">
        <f>'Passenger Car (new) by months'!I31+'Commercials(new) by month'!I25</f>
        <v>7242</v>
      </c>
      <c r="J31" s="54">
        <f>'Passenger Car (new) by months'!J31+'Commercials(new) by month'!J25</f>
        <v>7113</v>
      </c>
      <c r="K31" s="54">
        <f>'Passenger Car (new) by months'!K31+'Commercials(new) by month'!K25</f>
        <v>7817</v>
      </c>
      <c r="L31" s="54">
        <f>'Passenger Car (new) by months'!L31+'Commercials(new) by month'!L25</f>
        <v>8379</v>
      </c>
      <c r="M31" s="54">
        <f>'Passenger Car (new) by months'!M31+'Commercials(new) by month'!M25</f>
        <v>7085</v>
      </c>
      <c r="N31" s="54">
        <f>'Passenger Car (new) by months'!N31+'Commercials(new) by month'!N25</f>
        <v>6232</v>
      </c>
      <c r="O31" s="55">
        <f>'Passenger Car (new) by months'!O31+'Commercials(new) by month'!O25</f>
        <v>83743</v>
      </c>
    </row>
    <row r="32" spans="1:15" ht="12.75">
      <c r="A32" s="54">
        <v>2003</v>
      </c>
      <c r="B32" s="54"/>
      <c r="C32" s="54">
        <f>'Passenger Car (new) by months'!C32+'Commercials(new) by month'!C26</f>
        <v>7159</v>
      </c>
      <c r="D32" s="54">
        <f>'Passenger Car (new) by months'!D32+'Commercials(new) by month'!D26</f>
        <v>6416</v>
      </c>
      <c r="E32" s="54">
        <f>'Passenger Car (new) by months'!E32+'Commercials(new) by month'!E26</f>
        <v>7383</v>
      </c>
      <c r="F32" s="54">
        <f>'Passenger Car (new) by months'!F32+'Commercials(new) by month'!F26</f>
        <v>5960</v>
      </c>
      <c r="G32" s="54">
        <f>'Passenger Car (new) by months'!G32+'Commercials(new) by month'!G26</f>
        <v>7316</v>
      </c>
      <c r="H32" s="54">
        <f>'Passenger Car (new) by months'!H32+'Commercials(new) by month'!H26</f>
        <v>8944</v>
      </c>
      <c r="I32" s="54">
        <f>'Passenger Car (new) by months'!I32+'Commercials(new) by month'!I26</f>
        <v>8167</v>
      </c>
      <c r="J32" s="54">
        <f>'Passenger Car (new) by months'!J32+'Commercials(new) by month'!J26</f>
        <v>7079</v>
      </c>
      <c r="K32" s="54">
        <f>'Passenger Car (new) by months'!K32+'Commercials(new) by month'!K26</f>
        <v>8952</v>
      </c>
      <c r="L32" s="54">
        <f>'Passenger Car (new) by months'!L32+'Commercials(new) by month'!L26</f>
        <v>9356</v>
      </c>
      <c r="M32" s="54">
        <f>'Passenger Car (new) by months'!M32+'Commercials(new) by month'!M26</f>
        <v>7558</v>
      </c>
      <c r="N32" s="54">
        <f>'Passenger Car (new) by months'!N32+'Commercials(new) by month'!N26</f>
        <v>7674</v>
      </c>
      <c r="O32" s="55">
        <f>'Passenger Car (new) by months'!O32+'Commercials(new) by month'!O26</f>
        <v>91964</v>
      </c>
    </row>
    <row r="33" spans="1:15" ht="12.75">
      <c r="A33" s="54">
        <v>2004</v>
      </c>
      <c r="B33" s="54"/>
      <c r="C33" s="54">
        <f>'Passenger Car (new) by months'!C33+'Commercials(new) by month'!C27</f>
        <v>7235</v>
      </c>
      <c r="D33" s="54">
        <f>'Passenger Car (new) by months'!D33+'Commercials(new) by month'!D27</f>
        <v>6921</v>
      </c>
      <c r="E33" s="54">
        <f>'Passenger Car (new) by months'!E33+'Commercials(new) by month'!E27</f>
        <v>8820</v>
      </c>
      <c r="F33" s="54">
        <f>'Passenger Car (new) by months'!F33+'Commercials(new) by month'!F27</f>
        <v>7047</v>
      </c>
      <c r="G33" s="54">
        <f>'Passenger Car (new) by months'!G33+'Commercials(new) by month'!G27</f>
        <v>7738</v>
      </c>
      <c r="H33" s="54">
        <f>'Passenger Car (new) by months'!H33+'Commercials(new) by month'!H27</f>
        <v>9738</v>
      </c>
      <c r="I33" s="54">
        <f>'Passenger Car (new) by months'!I33+'Commercials(new) by month'!I27</f>
        <v>8494</v>
      </c>
      <c r="J33" s="54">
        <f>'Passenger Car (new) by months'!J33+'Commercials(new) by month'!J27</f>
        <v>7885</v>
      </c>
      <c r="K33" s="54">
        <f>'Passenger Car (new) by months'!K33+'Commercials(new) by month'!K27</f>
        <v>9225</v>
      </c>
      <c r="L33" s="54">
        <f>'Passenger Car (new) by months'!L33+'Commercials(new) by month'!L27</f>
        <v>9186</v>
      </c>
      <c r="M33" s="54">
        <f>'Passenger Car (new) by months'!M33+'Commercials(new) by month'!M27</f>
        <v>8748</v>
      </c>
      <c r="N33" s="54">
        <f>'Passenger Car (new) by months'!N33+'Commercials(new) by month'!N27</f>
        <v>7755</v>
      </c>
      <c r="O33" s="55">
        <f>'Passenger Car (new) by months'!O33+'Commercials(new) by month'!O27</f>
        <v>98792</v>
      </c>
    </row>
    <row r="34" spans="1:15" ht="12.75">
      <c r="A34" s="54">
        <v>2005</v>
      </c>
      <c r="B34" s="54"/>
      <c r="C34" s="54">
        <f>'Passenger Car (new) by months'!C34+'Commercials(new) by month'!C28</f>
        <v>7295</v>
      </c>
      <c r="D34" s="54">
        <f>'Passenger Car (new) by months'!D34+'Commercials(new) by month'!D28</f>
        <v>7599</v>
      </c>
      <c r="E34" s="54">
        <f>'Passenger Car (new) by months'!E34+'Commercials(new) by month'!E28</f>
        <v>9109</v>
      </c>
      <c r="F34" s="54">
        <f>'Passenger Car (new) by months'!F34+'Commercials(new) by month'!F28</f>
        <v>7424</v>
      </c>
      <c r="G34" s="54">
        <f>'Passenger Car (new) by months'!G34+'Commercials(new) by month'!G28</f>
        <v>8419</v>
      </c>
      <c r="H34" s="54">
        <f>'Passenger Car (new) by months'!H34+'Commercials(new) by month'!H28</f>
        <v>10381</v>
      </c>
      <c r="I34" s="54">
        <f>'Passenger Car (new) by months'!I34+'Commercials(new) by month'!I28</f>
        <v>8687</v>
      </c>
      <c r="J34" s="54">
        <f>'Passenger Car (new) by months'!J34+'Commercials(new) by month'!J28</f>
        <v>9621</v>
      </c>
      <c r="K34" s="54">
        <f>'Passenger Car (new) by months'!K34+'Commercials(new) by month'!K28</f>
        <v>9784</v>
      </c>
      <c r="L34" s="54">
        <f>'Passenger Car (new) by months'!L34+'Commercials(new) by month'!L28</f>
        <v>9412</v>
      </c>
      <c r="M34" s="54">
        <f>'Passenger Car (new) by months'!M34+'Commercials(new) by month'!M28</f>
        <v>8381</v>
      </c>
      <c r="N34" s="54">
        <f>'Passenger Car (new) by months'!N34+'Commercials(new) by month'!N28</f>
        <v>7336</v>
      </c>
      <c r="O34" s="55">
        <f>'Passenger Car (new) by months'!O34+'Commercials(new) by month'!O28</f>
        <v>103448</v>
      </c>
    </row>
    <row r="35" spans="1:15" ht="12.75">
      <c r="A35" s="54">
        <v>2006</v>
      </c>
      <c r="B35" s="54"/>
      <c r="C35" s="54">
        <f>'Passenger Car (new) by months'!C35+'Commercials(new) by month'!C29</f>
        <v>7797</v>
      </c>
      <c r="D35" s="54">
        <f>'Passenger Car (new) by months'!D35+'Commercials(new) by month'!D29</f>
        <v>7774</v>
      </c>
      <c r="E35" s="54">
        <f>'Passenger Car (new) by months'!E35+'Commercials(new) by month'!E29</f>
        <v>9743</v>
      </c>
      <c r="F35" s="54">
        <f>'Passenger Car (new) by months'!F35+'Commercials(new) by month'!F29</f>
        <v>6613</v>
      </c>
      <c r="G35" s="54">
        <f>'Passenger Car (new) by months'!G35+'Commercials(new) by month'!G29</f>
        <v>8421</v>
      </c>
      <c r="H35" s="54">
        <f>'Passenger Car (new) by months'!H35+'Commercials(new) by month'!H29</f>
        <v>8991</v>
      </c>
      <c r="I35" s="54">
        <f>'Passenger Car (new) by months'!I35+'Commercials(new) by month'!I29</f>
        <v>8040</v>
      </c>
      <c r="J35" s="54">
        <f>'Passenger Car (new) by months'!J35+'Commercials(new) by month'!J29</f>
        <v>8642</v>
      </c>
      <c r="K35" s="54">
        <f>'Passenger Car (new) by months'!K35+'Commercials(new) by month'!K29</f>
        <v>9346</v>
      </c>
      <c r="L35" s="54">
        <f>'Passenger Car (new) by months'!L35+'Commercials(new) by month'!L29</f>
        <v>9398</v>
      </c>
      <c r="M35" s="54">
        <f>'Passenger Car (new) by months'!M35+'Commercials(new) by month'!M29</f>
        <v>8152</v>
      </c>
      <c r="N35" s="54">
        <f>'Passenger Car (new) by months'!N35+'Commercials(new) by month'!N29</f>
        <v>7069</v>
      </c>
      <c r="O35" s="55">
        <f>'Passenger Car (new) by months'!O35+'Commercials(new) by month'!O29</f>
        <v>99986</v>
      </c>
    </row>
    <row r="36" spans="1:15" ht="12.75">
      <c r="A36" s="54">
        <v>2007</v>
      </c>
      <c r="B36" s="54"/>
      <c r="C36" s="54">
        <f>'Passenger Car (new) by months'!C36+'Commercials(new) by month'!C30</f>
        <v>8492</v>
      </c>
      <c r="D36" s="54">
        <f>'Passenger Car (new) by months'!D36+'Commercials(new) by month'!D30</f>
        <v>7482</v>
      </c>
      <c r="E36" s="54">
        <f>'Passenger Car (new) by months'!E36+'Commercials(new) by month'!E30</f>
        <v>9238</v>
      </c>
      <c r="F36" s="54">
        <f>'Passenger Car (new) by months'!F36+'Commercials(new) by month'!F30</f>
        <v>6617</v>
      </c>
      <c r="G36" s="54">
        <f>'Passenger Car (new) by months'!G36+'Commercials(new) by month'!G30</f>
        <v>8395</v>
      </c>
      <c r="H36" s="54">
        <f>'Passenger Car (new) by months'!H36+'Commercials(new) by month'!H30</f>
        <v>8951</v>
      </c>
      <c r="I36" s="54">
        <f>'Passenger Car (new) by months'!I36+'Commercials(new) by month'!I30</f>
        <v>8879</v>
      </c>
      <c r="J36" s="54">
        <f>'Passenger Car (new) by months'!J36+'Commercials(new) by month'!J30</f>
        <v>8976</v>
      </c>
      <c r="K36" s="54">
        <f>'Passenger Car (new) by months'!K36+'Commercials(new) by month'!K30</f>
        <v>9162</v>
      </c>
      <c r="L36" s="54">
        <f>'Passenger Car (new) by months'!L36+'Commercials(new) by month'!L30</f>
        <v>10055</v>
      </c>
      <c r="M36" s="54">
        <f>'Passenger Car (new) by months'!M36+'Commercials(new) by month'!M30</f>
        <v>8957</v>
      </c>
      <c r="N36" s="54">
        <f>'Passenger Car (new) by months'!N36+'Commercials(new) by month'!N30</f>
        <v>7264</v>
      </c>
      <c r="O36" s="55">
        <f>'Passenger Car (new) by months'!O36+'Commercials(new) by month'!O30</f>
        <v>102468</v>
      </c>
    </row>
    <row r="37" spans="1:15" ht="12.75">
      <c r="A37" s="54">
        <v>2008</v>
      </c>
      <c r="B37" s="54"/>
      <c r="C37" s="54">
        <f>'Passenger Car (new) by months'!C37+'Commercials(new) by month'!C31</f>
        <v>9399</v>
      </c>
      <c r="D37" s="54">
        <f>'Passenger Car (new) by months'!D37+'Commercials(new) by month'!D31</f>
        <v>8179</v>
      </c>
      <c r="E37" s="54">
        <f>'Passenger Car (new) by months'!E37+'Commercials(new) by month'!E31</f>
        <v>8856</v>
      </c>
      <c r="F37" s="54">
        <f>'Passenger Car (new) by months'!F37+'Commercials(new) by month'!F31</f>
        <v>7573</v>
      </c>
      <c r="G37" s="54">
        <f>'Passenger Car (new) by months'!G37+'Commercials(new) by month'!G31</f>
        <v>7629</v>
      </c>
      <c r="H37" s="54">
        <f>'Passenger Car (new) by months'!H37+'Commercials(new) by month'!H31</f>
        <v>9630</v>
      </c>
      <c r="I37" s="54">
        <f>'Passenger Car (new) by months'!I37+'Commercials(new) by month'!I31</f>
        <v>7488</v>
      </c>
      <c r="J37" s="54">
        <f>'Passenger Car (new) by months'!J37+'Commercials(new) by month'!J31</f>
        <v>7364</v>
      </c>
      <c r="K37" s="54">
        <f>'Passenger Car (new) by months'!K37+'Commercials(new) by month'!K31</f>
        <v>8514</v>
      </c>
      <c r="L37" s="54">
        <f>'Passenger Car (new) by months'!L37+'Commercials(new) by month'!L31</f>
        <v>9340</v>
      </c>
      <c r="M37" s="54">
        <f>'Passenger Car (new) by months'!M37+'Commercials(new) by month'!M31</f>
        <v>6537</v>
      </c>
      <c r="N37" s="54">
        <f>'Passenger Car (new) by months'!N37+'Commercials(new) by month'!N31</f>
        <v>6821</v>
      </c>
      <c r="O37" s="55">
        <f>'Passenger Car (new) by months'!O37+'Commercials(new) by month'!O31</f>
        <v>97330</v>
      </c>
    </row>
    <row r="38" spans="1:15" ht="12.75">
      <c r="A38" s="54">
        <v>2009</v>
      </c>
      <c r="B38" s="54"/>
      <c r="C38" s="54">
        <f>'Passenger Car (new) by months'!C38+'Commercials(new) by month'!C32</f>
        <v>6508</v>
      </c>
      <c r="D38" s="54">
        <f>'Passenger Car (new) by months'!D38+'Commercials(new) by month'!D32</f>
        <v>5058</v>
      </c>
      <c r="E38" s="54">
        <f>'Passenger Car (new) by months'!E38+'Commercials(new) by month'!E32</f>
        <v>6445</v>
      </c>
      <c r="F38" s="54">
        <f>'Passenger Car (new) by months'!F38+'Commercials(new) by month'!F32</f>
        <v>4729</v>
      </c>
      <c r="G38" s="54">
        <f>'Passenger Car (new) by months'!G38+'Commercials(new) by month'!G32</f>
        <v>5293</v>
      </c>
      <c r="H38" s="54">
        <f>'Passenger Car (new) by months'!H38+'Commercials(new) by month'!H32</f>
        <v>6118</v>
      </c>
      <c r="I38" s="54">
        <f>'Passenger Car (new) by months'!I38+'Commercials(new) by month'!I32</f>
        <v>5740</v>
      </c>
      <c r="J38" s="54">
        <f>'Passenger Car (new) by months'!J38+'Commercials(new) by month'!J32</f>
        <v>5493</v>
      </c>
      <c r="K38" s="54">
        <f>'Passenger Car (new) by months'!K38+'Commercials(new) by month'!K32</f>
        <v>7046</v>
      </c>
      <c r="L38" s="54">
        <f>'Passenger Car (new) by months'!L38+'Commercials(new) by month'!L32</f>
        <v>6898</v>
      </c>
      <c r="M38" s="54">
        <f>'Passenger Car (new) by months'!M38+'Commercials(new) by month'!M32</f>
        <v>5735</v>
      </c>
      <c r="N38" s="54">
        <f>'Passenger Car (new) by months'!N38+'Commercials(new) by month'!N32</f>
        <v>4985</v>
      </c>
      <c r="O38" s="55">
        <f>'Passenger Car (new) by months'!O38+'Commercials(new) by month'!O32</f>
        <v>70048</v>
      </c>
    </row>
    <row r="39" spans="1:15" ht="12.75">
      <c r="A39" s="54">
        <v>2010</v>
      </c>
      <c r="B39" s="54"/>
      <c r="C39" s="54">
        <f>'Passenger Car (new) by months'!C39+'Commercials(new) by month'!C33</f>
        <v>6703</v>
      </c>
      <c r="D39" s="54">
        <f>'Passenger Car (new) by months'!D39+'Commercials(new) by month'!D33</f>
        <v>5659</v>
      </c>
      <c r="E39" s="54">
        <f>'Passenger Car (new) by months'!E39+'Commercials(new) by month'!E33</f>
        <v>6987</v>
      </c>
      <c r="F39" s="54">
        <f>'Passenger Car (new) by months'!F39+'Commercials(new) by month'!F33</f>
        <v>5688</v>
      </c>
      <c r="G39" s="54">
        <f>'Passenger Car (new) by months'!G39+'Commercials(new) by month'!G33</f>
        <v>6417</v>
      </c>
      <c r="H39" s="54">
        <f>'Passenger Car (new) by months'!H39+'Commercials(new) by month'!H33</f>
        <v>8004</v>
      </c>
      <c r="I39" s="54">
        <f>'Passenger Car (new) by months'!I39+'Commercials(new) by month'!I33</f>
        <v>5997</v>
      </c>
      <c r="J39" s="54">
        <f>'Passenger Car (new) by months'!J39+'Commercials(new) by month'!J33</f>
        <v>6437</v>
      </c>
      <c r="K39" s="54">
        <f>'Passenger Car (new) by months'!K39+'Commercials(new) by month'!K33</f>
        <v>7944</v>
      </c>
      <c r="L39" s="54">
        <f>'Passenger Car (new) by months'!L39+'Commercials(new) by month'!L33</f>
        <v>7297</v>
      </c>
      <c r="M39" s="54">
        <f>'Passenger Car (new) by months'!M39+'Commercials(new) by month'!M33</f>
        <v>7376</v>
      </c>
      <c r="N39" s="54">
        <f>'Passenger Car (new) by months'!N39+'Commercials(new) by month'!N33</f>
        <v>5944</v>
      </c>
      <c r="O39" s="55">
        <f>'Passenger Car (new) by months'!O39+'Commercials(new) by month'!O33</f>
        <v>80453</v>
      </c>
    </row>
    <row r="40" spans="1:15" ht="12.75">
      <c r="A40" s="54">
        <v>2011</v>
      </c>
      <c r="B40" s="54"/>
      <c r="C40" s="54">
        <f>'Passenger Car (new) by months'!C40+'Commercials(new) by month'!C34</f>
        <v>7523</v>
      </c>
      <c r="D40" s="54">
        <f>'Passenger Car (new) by months'!D40+'Commercials(new) by month'!D34</f>
        <v>6404</v>
      </c>
      <c r="E40" s="54">
        <f>'Passenger Car (new) by months'!E40+'Commercials(new) by month'!E34</f>
        <v>8260</v>
      </c>
      <c r="F40" s="54">
        <f>'Passenger Car (new) by months'!F40+'Commercials(new) by month'!F34</f>
        <v>5610</v>
      </c>
      <c r="G40" s="54">
        <f>'Passenger Car (new) by months'!G40+'Commercials(new) by month'!G34</f>
        <v>6563</v>
      </c>
      <c r="H40" s="54">
        <f>'Passenger Car (new) by months'!H40+'Commercials(new) by month'!H34</f>
        <v>7652</v>
      </c>
      <c r="I40" s="54">
        <f>'Passenger Car (new) by months'!I40+'Commercials(new) by month'!I34</f>
        <v>6705</v>
      </c>
      <c r="J40" s="54">
        <f>'Passenger Car (new) by months'!J40+'Commercials(new) by month'!J34</f>
        <v>7465</v>
      </c>
      <c r="K40" s="54">
        <f>'Passenger Car (new) by months'!K40+'Commercials(new) by month'!K34</f>
        <v>7628</v>
      </c>
      <c r="L40" s="54">
        <f>'Passenger Car (new) by months'!L40+'Commercials(new) by month'!L34</f>
        <v>7026</v>
      </c>
      <c r="M40" s="54">
        <f>'Passenger Car (new) by months'!M40+'Commercials(new) by month'!M34</f>
        <v>7328</v>
      </c>
      <c r="N40" s="54">
        <f>'Passenger Car (new) by months'!N40+'Commercials(new) by month'!N34</f>
        <v>6476</v>
      </c>
      <c r="O40" s="55">
        <f>'Passenger Car (new) by months'!O40+'Commercials(new) by month'!O34</f>
        <v>84640</v>
      </c>
    </row>
    <row r="41" spans="1:15" ht="12.75">
      <c r="A41" s="54">
        <v>2012</v>
      </c>
      <c r="B41" s="54"/>
      <c r="C41" s="54">
        <f>'Passenger Car (new) by months'!C41+'Commercials(new) by month'!C35</f>
        <v>8681</v>
      </c>
      <c r="D41" s="54">
        <f>'Passenger Car (new) by months'!D41+'Commercials(new) by month'!D35</f>
        <v>7185</v>
      </c>
      <c r="E41" s="54">
        <f>'Passenger Car (new) by months'!E41+'Commercials(new) by month'!E35</f>
        <v>8528</v>
      </c>
      <c r="F41" s="54">
        <f>'Passenger Car (new) by months'!F41+'Commercials(new) by month'!F35</f>
        <v>7048</v>
      </c>
      <c r="G41" s="54">
        <f>'Passenger Car (new) by months'!G41+'Commercials(new) by month'!G35</f>
        <v>8306</v>
      </c>
      <c r="H41" s="54">
        <f>'Passenger Car (new) by months'!H41+'Commercials(new) by month'!H35</f>
        <v>10101</v>
      </c>
      <c r="I41" s="54">
        <f>'Passenger Car (new) by months'!I41+'Commercials(new) by month'!I35</f>
        <v>8361</v>
      </c>
      <c r="J41" s="54">
        <f>'Passenger Car (new) by months'!J41+'Commercials(new) by month'!J35</f>
        <v>8175</v>
      </c>
      <c r="K41" s="54">
        <f>'Passenger Car (new) by months'!K41+'Commercials(new) by month'!K35</f>
        <v>8690</v>
      </c>
      <c r="L41" s="54">
        <f>'Passenger Car (new) by months'!L41+'Commercials(new) by month'!L35</f>
        <v>9388</v>
      </c>
      <c r="M41" s="54">
        <f>'Passenger Car (new) by months'!M41+'Commercials(new) by month'!M35</f>
        <v>8581</v>
      </c>
      <c r="N41" s="54">
        <f>'Passenger Car (new) by months'!N41+'Commercials(new) by month'!N35</f>
        <v>7751</v>
      </c>
      <c r="O41" s="55">
        <f>'Passenger Car (new) by months'!O41+'Commercials(new) by month'!O35</f>
        <v>100795</v>
      </c>
    </row>
    <row r="42" spans="1:15" ht="12.75">
      <c r="A42" s="54">
        <v>2013</v>
      </c>
      <c r="B42" s="54"/>
      <c r="C42" s="54">
        <f>'Passenger Car (new) by months'!C42+'Commercials(new) by month'!C36</f>
        <v>9293</v>
      </c>
      <c r="D42" s="54">
        <f>'Passenger Car (new) by months'!D42+'Commercials(new) by month'!D36</f>
        <v>7947</v>
      </c>
      <c r="E42" s="54">
        <f>'Passenger Car (new) by months'!E42+'Commercials(new) by month'!E36</f>
        <v>9505</v>
      </c>
      <c r="F42" s="54">
        <f>'Passenger Car (new) by months'!F42+'Commercials(new) by month'!F36</f>
        <v>8143</v>
      </c>
      <c r="G42" s="54">
        <f>'Passenger Car (new) by months'!G42+'Commercials(new) by month'!G36</f>
        <v>8924</v>
      </c>
      <c r="H42" s="54">
        <f>'Passenger Car (new) by months'!H42+'Commercials(new) by month'!H36</f>
        <v>10723</v>
      </c>
      <c r="I42" s="54">
        <f>'Passenger Car (new) by months'!I42+'Commercials(new) by month'!I36</f>
        <v>9401</v>
      </c>
      <c r="J42" s="54">
        <f>'Passenger Car (new) by months'!J42+'Commercials(new) by month'!J36</f>
        <v>9430</v>
      </c>
      <c r="K42" s="54">
        <f>'Passenger Car (new) by months'!K42+'Commercials(new) by month'!K36</f>
        <v>10071</v>
      </c>
      <c r="L42" s="54">
        <f>'Passenger Car (new) by months'!L42+'Commercials(new) by month'!L36</f>
        <v>10696</v>
      </c>
      <c r="M42" s="54">
        <f>'Passenger Car (new) by months'!M42+'Commercials(new) by month'!M36</f>
        <v>10388</v>
      </c>
      <c r="N42" s="54">
        <f>'Passenger Car (new) by months'!N42+'Commercials(new) by month'!N36</f>
        <v>8776</v>
      </c>
      <c r="O42" s="55">
        <f>'Passenger Car (new) by months'!O42+'Commercials(new) by month'!O36</f>
        <v>113297</v>
      </c>
    </row>
    <row r="43" spans="1:15" ht="12.75">
      <c r="A43" s="54">
        <v>2014</v>
      </c>
      <c r="B43" s="54"/>
      <c r="C43" s="54">
        <f>'Passenger Car (new) by months'!C43+'Commercials(new) by month'!C37</f>
        <v>10528</v>
      </c>
      <c r="D43" s="54">
        <f>'Passenger Car (new) by months'!D43+'Commercials(new) by month'!D37</f>
        <v>9139</v>
      </c>
      <c r="E43" s="54">
        <f>'Passenger Car (new) by months'!E43+'Commercials(new) by month'!E37</f>
        <v>11238</v>
      </c>
      <c r="F43" s="54">
        <f>'Passenger Car (new) by months'!F43+'Commercials(new) by month'!F37</f>
        <v>8729</v>
      </c>
      <c r="G43" s="54">
        <f>'Passenger Car (new) by months'!G43+'Commercials(new) by month'!G37</f>
        <v>10064</v>
      </c>
      <c r="H43" s="54">
        <f>'Passenger Car (new) by months'!H43+'Commercials(new) by month'!H37</f>
        <v>12519</v>
      </c>
      <c r="I43" s="54">
        <f>'Passenger Car (new) by months'!I43+'Commercials(new) by month'!I37</f>
        <v>10313</v>
      </c>
      <c r="J43" s="54">
        <f>'Passenger Car (new) by months'!J43+'Commercials(new) by month'!J37</f>
        <v>10189</v>
      </c>
      <c r="K43" s="54">
        <f>'Passenger Car (new) by months'!K43+'Commercials(new) by month'!K37</f>
        <v>11840</v>
      </c>
      <c r="L43" s="54">
        <v>12023</v>
      </c>
      <c r="M43" s="54">
        <f>'Passenger Car (new) by months'!M43+'Commercials(new) by month'!M37</f>
        <v>11176</v>
      </c>
      <c r="N43" s="54">
        <f>'Passenger Car (new) by months'!N43+'Commercials(new) by month'!N37</f>
        <v>0</v>
      </c>
      <c r="O43" s="54">
        <f>'Passenger Car (new) by months'!O43+'Commercials(new) by month'!O37</f>
        <v>117758</v>
      </c>
    </row>
    <row r="45" spans="1:3" ht="12.75">
      <c r="A45" s="52" t="s">
        <v>54</v>
      </c>
      <c r="B45" s="50"/>
      <c r="C45" s="50"/>
    </row>
    <row r="46" spans="1:13" ht="12.75">
      <c r="A46" s="52" t="s">
        <v>55</v>
      </c>
      <c r="B46" s="50"/>
      <c r="C46" s="50"/>
      <c r="E46" t="s">
        <v>59</v>
      </c>
      <c r="G46">
        <v>2013</v>
      </c>
      <c r="H46">
        <f>SUM(C42:M42)</f>
        <v>104521</v>
      </c>
      <c r="J46" t="s">
        <v>61</v>
      </c>
      <c r="L46" s="57">
        <v>41579</v>
      </c>
      <c r="M46">
        <f>M42</f>
        <v>10388</v>
      </c>
    </row>
    <row r="47" spans="7:13" ht="12.75">
      <c r="G47">
        <v>2014</v>
      </c>
      <c r="H47">
        <f>O43</f>
        <v>117758</v>
      </c>
      <c r="L47" s="58">
        <v>41944</v>
      </c>
      <c r="M47">
        <f>M43</f>
        <v>11176</v>
      </c>
    </row>
    <row r="48" spans="1:13" ht="12.75">
      <c r="A48" s="53" t="s">
        <v>56</v>
      </c>
      <c r="B48" s="54"/>
      <c r="C48" s="54"/>
      <c r="D48" s="54"/>
      <c r="G48" t="s">
        <v>47</v>
      </c>
      <c r="H48">
        <f>H47-H46</f>
        <v>13237</v>
      </c>
      <c r="L48" t="s">
        <v>47</v>
      </c>
      <c r="M48">
        <f>M47-M46</f>
        <v>788</v>
      </c>
    </row>
    <row r="49" spans="1:13" ht="12.75">
      <c r="A49" s="53" t="s">
        <v>57</v>
      </c>
      <c r="B49" s="54"/>
      <c r="C49" s="54"/>
      <c r="D49" s="54"/>
      <c r="G49" t="s">
        <v>60</v>
      </c>
      <c r="H49" s="56">
        <f>(H47-H46)/H46</f>
        <v>0.12664440638723318</v>
      </c>
      <c r="L49" t="s">
        <v>60</v>
      </c>
      <c r="M49" s="56">
        <f>M48/M46</f>
        <v>0.07585675779745861</v>
      </c>
    </row>
  </sheetData>
  <sheetProtection/>
  <mergeCells count="1">
    <mergeCell ref="A1:O1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2"/>
  <sheetViews>
    <sheetView zoomScaleSheetLayoutView="100" zoomScalePageLayoutView="0" workbookViewId="0" topLeftCell="A1">
      <selection activeCell="G14" sqref="G14"/>
    </sheetView>
  </sheetViews>
  <sheetFormatPr defaultColWidth="9.140625" defaultRowHeight="12.75"/>
  <cols>
    <col min="1" max="1" width="7.7109375" style="0" bestFit="1" customWidth="1"/>
    <col min="2" max="2" width="11.57421875" style="0" bestFit="1" customWidth="1"/>
    <col min="3" max="3" width="12.8515625" style="0" bestFit="1" customWidth="1"/>
    <col min="4" max="4" width="12.57421875" style="0" bestFit="1" customWidth="1"/>
    <col min="6" max="6" width="9.28125" style="0" bestFit="1" customWidth="1"/>
    <col min="7" max="7" width="10.57421875" style="0" bestFit="1" customWidth="1"/>
    <col min="8" max="8" width="12.7109375" style="0" bestFit="1" customWidth="1"/>
    <col min="9" max="9" width="11.28125" style="0" customWidth="1"/>
    <col min="10" max="10" width="10.8515625" style="0" bestFit="1" customWidth="1"/>
    <col min="11" max="11" width="6.7109375" style="0" bestFit="1" customWidth="1"/>
    <col min="12" max="12" width="10.57421875" style="0" bestFit="1" customWidth="1"/>
    <col min="13" max="13" width="12.28125" style="0" customWidth="1"/>
    <col min="14" max="14" width="11.421875" style="0" bestFit="1" customWidth="1"/>
    <col min="18" max="18" width="11.57421875" style="0" bestFit="1" customWidth="1"/>
  </cols>
  <sheetData>
    <row r="1" spans="1:14" ht="15.75">
      <c r="A1" s="71" t="s">
        <v>63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1" ht="12.75">
      <c r="A2" s="5">
        <v>2013</v>
      </c>
      <c r="B2" t="s">
        <v>0</v>
      </c>
      <c r="C2" t="s">
        <v>1</v>
      </c>
      <c r="D2" t="s">
        <v>2</v>
      </c>
      <c r="F2" s="5">
        <v>2014</v>
      </c>
      <c r="G2" t="s">
        <v>0</v>
      </c>
      <c r="H2" t="s">
        <v>1</v>
      </c>
      <c r="I2" t="s">
        <v>2</v>
      </c>
      <c r="K2" s="5"/>
    </row>
    <row r="3" spans="1:13" ht="12.75">
      <c r="A3" s="6" t="s">
        <v>3</v>
      </c>
      <c r="B3" s="11">
        <v>7385</v>
      </c>
      <c r="C3" s="11">
        <v>7397</v>
      </c>
      <c r="D3" s="30">
        <f aca="true" t="shared" si="0" ref="D3:D12">SUM(B3:C3)</f>
        <v>14782</v>
      </c>
      <c r="F3" s="6" t="s">
        <v>3</v>
      </c>
      <c r="G3" s="11">
        <v>8293</v>
      </c>
      <c r="H3" s="11">
        <v>9470</v>
      </c>
      <c r="I3" s="30">
        <f aca="true" t="shared" si="1" ref="I3:I12">SUM(G3:H3)</f>
        <v>17763</v>
      </c>
      <c r="K3" s="73" t="s">
        <v>45</v>
      </c>
      <c r="L3" s="73"/>
      <c r="M3" s="11">
        <f>SUM(B3:B13)</f>
        <v>76062</v>
      </c>
    </row>
    <row r="4" spans="1:13" ht="12.75">
      <c r="A4" s="6" t="s">
        <v>4</v>
      </c>
      <c r="B4" s="43">
        <v>5799</v>
      </c>
      <c r="C4" s="43">
        <v>6922</v>
      </c>
      <c r="D4" s="30">
        <f t="shared" si="0"/>
        <v>12721</v>
      </c>
      <c r="F4" s="6" t="s">
        <v>4</v>
      </c>
      <c r="G4" s="43">
        <v>6572</v>
      </c>
      <c r="H4" s="43">
        <v>9155</v>
      </c>
      <c r="I4" s="30">
        <f t="shared" si="1"/>
        <v>15727</v>
      </c>
      <c r="K4" s="74" t="s">
        <v>50</v>
      </c>
      <c r="L4" s="74"/>
      <c r="M4" s="40">
        <f>G15</f>
        <v>83838</v>
      </c>
    </row>
    <row r="5" spans="1:13" ht="12.75">
      <c r="A5" s="6" t="s">
        <v>5</v>
      </c>
      <c r="B5" s="11">
        <v>6800</v>
      </c>
      <c r="C5" s="11">
        <v>7581</v>
      </c>
      <c r="D5" s="30">
        <f t="shared" si="0"/>
        <v>14381</v>
      </c>
      <c r="F5" s="6" t="s">
        <v>5</v>
      </c>
      <c r="G5" s="11">
        <v>7994</v>
      </c>
      <c r="H5" s="11">
        <v>10247</v>
      </c>
      <c r="I5" s="30">
        <f t="shared" si="1"/>
        <v>18241</v>
      </c>
      <c r="K5" s="74" t="s">
        <v>48</v>
      </c>
      <c r="L5" s="74"/>
      <c r="M5" s="30">
        <f>M4-M3</f>
        <v>7776</v>
      </c>
    </row>
    <row r="6" spans="1:14" ht="12.75">
      <c r="A6" s="6" t="s">
        <v>6</v>
      </c>
      <c r="B6" s="11">
        <v>5907</v>
      </c>
      <c r="C6" s="11">
        <v>7418</v>
      </c>
      <c r="D6" s="30">
        <f t="shared" si="0"/>
        <v>13325</v>
      </c>
      <c r="F6" s="6" t="s">
        <v>6</v>
      </c>
      <c r="G6" s="11">
        <v>6151</v>
      </c>
      <c r="H6" s="11">
        <v>9501</v>
      </c>
      <c r="I6" s="30">
        <f t="shared" si="1"/>
        <v>15652</v>
      </c>
      <c r="K6" s="74" t="s">
        <v>49</v>
      </c>
      <c r="L6" s="75"/>
      <c r="M6" s="75"/>
      <c r="N6" s="44">
        <f>(M4-M3)/M3</f>
        <v>0.10223238936656938</v>
      </c>
    </row>
    <row r="7" spans="1:14" ht="12.75">
      <c r="A7" s="6" t="s">
        <v>7</v>
      </c>
      <c r="B7" s="11">
        <v>6347</v>
      </c>
      <c r="C7" s="11">
        <v>8460</v>
      </c>
      <c r="D7" s="30">
        <f t="shared" si="0"/>
        <v>14807</v>
      </c>
      <c r="F7" s="6" t="s">
        <v>7</v>
      </c>
      <c r="G7" s="11">
        <v>6802</v>
      </c>
      <c r="H7" s="11">
        <v>11223</v>
      </c>
      <c r="I7" s="30">
        <f t="shared" si="1"/>
        <v>18025</v>
      </c>
      <c r="K7" s="6"/>
      <c r="L7" s="11"/>
      <c r="M7" s="11"/>
      <c r="N7" s="30"/>
    </row>
    <row r="8" spans="1:14" ht="12.75">
      <c r="A8" s="6" t="s">
        <v>8</v>
      </c>
      <c r="B8" s="11">
        <v>7541</v>
      </c>
      <c r="C8" s="11">
        <v>7862</v>
      </c>
      <c r="D8" s="30">
        <f t="shared" si="0"/>
        <v>15403</v>
      </c>
      <c r="F8" s="6" t="s">
        <v>8</v>
      </c>
      <c r="G8" s="11">
        <v>8517</v>
      </c>
      <c r="H8" s="11">
        <v>10760</v>
      </c>
      <c r="I8" s="30">
        <f t="shared" si="1"/>
        <v>19277</v>
      </c>
      <c r="J8" s="45"/>
      <c r="K8" s="6"/>
      <c r="L8" s="11"/>
      <c r="M8" s="11"/>
      <c r="N8" s="30"/>
    </row>
    <row r="9" spans="1:14" ht="12.75">
      <c r="A9" s="6" t="s">
        <v>9</v>
      </c>
      <c r="B9" s="11">
        <v>6768</v>
      </c>
      <c r="C9" s="11">
        <v>9629</v>
      </c>
      <c r="D9" s="30">
        <f t="shared" si="0"/>
        <v>16397</v>
      </c>
      <c r="F9" s="6" t="s">
        <v>9</v>
      </c>
      <c r="G9" s="11">
        <v>7071</v>
      </c>
      <c r="H9" s="11">
        <v>12052</v>
      </c>
      <c r="I9" s="30">
        <f t="shared" si="1"/>
        <v>19123</v>
      </c>
      <c r="K9" s="6"/>
      <c r="L9" s="11"/>
      <c r="M9" s="11"/>
      <c r="N9" s="30"/>
    </row>
    <row r="10" spans="1:14" ht="12.75">
      <c r="A10" s="6" t="s">
        <v>10</v>
      </c>
      <c r="B10" s="11">
        <v>6828</v>
      </c>
      <c r="C10" s="11">
        <v>8648</v>
      </c>
      <c r="D10" s="30">
        <f t="shared" si="0"/>
        <v>15476</v>
      </c>
      <c r="F10" s="6" t="s">
        <v>10</v>
      </c>
      <c r="G10" s="11">
        <v>7083</v>
      </c>
      <c r="H10" s="11">
        <v>11290</v>
      </c>
      <c r="I10" s="30">
        <f t="shared" si="1"/>
        <v>18373</v>
      </c>
      <c r="K10" s="6"/>
      <c r="L10" s="11"/>
      <c r="M10" s="11"/>
      <c r="N10" s="30"/>
    </row>
    <row r="11" spans="1:14" ht="12.75">
      <c r="A11" s="6" t="s">
        <v>11</v>
      </c>
      <c r="B11" s="11">
        <v>7272</v>
      </c>
      <c r="C11" s="11">
        <v>7615</v>
      </c>
      <c r="D11" s="30">
        <f t="shared" si="0"/>
        <v>14887</v>
      </c>
      <c r="F11" s="6" t="s">
        <v>11</v>
      </c>
      <c r="G11" s="11">
        <v>8382</v>
      </c>
      <c r="H11" s="11">
        <v>11142</v>
      </c>
      <c r="I11" s="30">
        <f t="shared" si="1"/>
        <v>19524</v>
      </c>
      <c r="K11" s="6"/>
      <c r="L11" s="11"/>
      <c r="M11" s="11"/>
      <c r="N11" s="30"/>
    </row>
    <row r="12" spans="1:14" ht="12.75">
      <c r="A12" s="6" t="s">
        <v>12</v>
      </c>
      <c r="B12" s="11">
        <v>7962</v>
      </c>
      <c r="C12" s="11">
        <v>8545</v>
      </c>
      <c r="D12" s="30">
        <f t="shared" si="0"/>
        <v>16507</v>
      </c>
      <c r="F12" s="6" t="s">
        <v>12</v>
      </c>
      <c r="G12" s="11">
        <v>8910</v>
      </c>
      <c r="H12" s="11">
        <v>11105</v>
      </c>
      <c r="I12" s="30">
        <f t="shared" si="1"/>
        <v>20015</v>
      </c>
      <c r="K12" s="6"/>
      <c r="L12" s="11"/>
      <c r="M12" s="11"/>
      <c r="N12" s="30"/>
    </row>
    <row r="13" spans="1:14" ht="12.75">
      <c r="A13" s="6" t="s">
        <v>13</v>
      </c>
      <c r="B13" s="11">
        <v>7453</v>
      </c>
      <c r="C13" s="11">
        <v>9360</v>
      </c>
      <c r="D13" s="30">
        <f>SUM(B13:C13)</f>
        <v>16813</v>
      </c>
      <c r="F13" s="6" t="s">
        <v>13</v>
      </c>
      <c r="G13" s="11">
        <v>8063</v>
      </c>
      <c r="H13" s="11"/>
      <c r="I13" s="30">
        <f>SUM(G13:H13)</f>
        <v>8063</v>
      </c>
      <c r="K13" s="6"/>
      <c r="L13" s="11"/>
      <c r="M13" s="11"/>
      <c r="N13" s="30"/>
    </row>
    <row r="14" spans="1:14" ht="12.75">
      <c r="A14" s="6" t="s">
        <v>14</v>
      </c>
      <c r="B14" s="11">
        <v>6371</v>
      </c>
      <c r="C14" s="11">
        <v>9534</v>
      </c>
      <c r="D14" s="30">
        <f>SUM(B14:C14)</f>
        <v>15905</v>
      </c>
      <c r="F14" s="6" t="s">
        <v>14</v>
      </c>
      <c r="G14" s="11"/>
      <c r="H14" s="11"/>
      <c r="I14" s="30">
        <f>SUM(G14:H14)</f>
        <v>0</v>
      </c>
      <c r="K14" s="6"/>
      <c r="L14" s="11"/>
      <c r="M14" s="11"/>
      <c r="N14" s="30"/>
    </row>
    <row r="15" spans="2:14" ht="12.75">
      <c r="B15" s="24">
        <f>SUM(B3:B14)</f>
        <v>82433</v>
      </c>
      <c r="C15" s="24">
        <f>SUM(C3:C14)</f>
        <v>98971</v>
      </c>
      <c r="D15" s="24">
        <f>SUM(D3:D14)</f>
        <v>181404</v>
      </c>
      <c r="G15" s="24">
        <f>SUM(G3:G14)</f>
        <v>83838</v>
      </c>
      <c r="H15" s="24">
        <f>SUM(H3:H14)</f>
        <v>105945</v>
      </c>
      <c r="I15" s="24">
        <f>SUM(I3:I14)</f>
        <v>189783</v>
      </c>
      <c r="L15" s="24"/>
      <c r="M15" s="24"/>
      <c r="N15" s="24"/>
    </row>
    <row r="17" spans="1:14" ht="12.75">
      <c r="A17" s="5">
        <v>2010</v>
      </c>
      <c r="B17" t="s">
        <v>0</v>
      </c>
      <c r="C17" t="s">
        <v>1</v>
      </c>
      <c r="D17" t="s">
        <v>2</v>
      </c>
      <c r="F17" s="5">
        <v>2011</v>
      </c>
      <c r="G17" t="s">
        <v>0</v>
      </c>
      <c r="H17" t="s">
        <v>1</v>
      </c>
      <c r="I17" t="s">
        <v>2</v>
      </c>
      <c r="K17" s="5">
        <v>2012</v>
      </c>
      <c r="L17" t="s">
        <v>0</v>
      </c>
      <c r="M17" t="s">
        <v>1</v>
      </c>
      <c r="N17" t="s">
        <v>2</v>
      </c>
    </row>
    <row r="18" spans="1:14" ht="12.75">
      <c r="A18" s="6" t="s">
        <v>3</v>
      </c>
      <c r="B18" s="11">
        <v>5601</v>
      </c>
      <c r="C18" s="11">
        <v>6828</v>
      </c>
      <c r="D18" s="30">
        <f aca="true" t="shared" si="2" ref="D18:D27">SUM(B18:C18)</f>
        <v>12429</v>
      </c>
      <c r="F18" s="6" t="s">
        <v>3</v>
      </c>
      <c r="G18" s="11">
        <v>6210</v>
      </c>
      <c r="H18" s="11">
        <v>7068</v>
      </c>
      <c r="I18" s="30">
        <f>SUM(G18:H18)</f>
        <v>13278</v>
      </c>
      <c r="K18" s="6" t="s">
        <v>3</v>
      </c>
      <c r="L18" s="11">
        <v>7499</v>
      </c>
      <c r="M18" s="11">
        <v>6375</v>
      </c>
      <c r="N18" s="30">
        <f>SUM(L18:M18)</f>
        <v>13874</v>
      </c>
    </row>
    <row r="19" spans="1:14" ht="12.75">
      <c r="A19" s="6" t="s">
        <v>4</v>
      </c>
      <c r="B19" s="11">
        <v>4302</v>
      </c>
      <c r="C19" s="11">
        <v>6761</v>
      </c>
      <c r="D19" s="30">
        <f t="shared" si="2"/>
        <v>11063</v>
      </c>
      <c r="F19" s="6" t="s">
        <v>4</v>
      </c>
      <c r="G19" s="11">
        <v>4844</v>
      </c>
      <c r="H19" s="11">
        <v>6527</v>
      </c>
      <c r="I19" s="30">
        <f>SUM(G19:H19)</f>
        <v>11371</v>
      </c>
      <c r="K19" s="6" t="s">
        <v>4</v>
      </c>
      <c r="L19" s="11">
        <v>5633</v>
      </c>
      <c r="M19" s="11">
        <v>6000</v>
      </c>
      <c r="N19" s="30">
        <f>SUM(L19:M19)</f>
        <v>11633</v>
      </c>
    </row>
    <row r="20" spans="1:14" ht="12.75">
      <c r="A20" s="6" t="s">
        <v>5</v>
      </c>
      <c r="B20" s="11">
        <v>5392</v>
      </c>
      <c r="C20" s="11">
        <v>7800</v>
      </c>
      <c r="D20" s="30">
        <f t="shared" si="2"/>
        <v>13192</v>
      </c>
      <c r="F20" s="6" t="s">
        <v>5</v>
      </c>
      <c r="G20" s="11">
        <v>6079</v>
      </c>
      <c r="H20" s="11">
        <v>6983</v>
      </c>
      <c r="I20" s="30">
        <f>SUM(G20:H20)</f>
        <v>13062</v>
      </c>
      <c r="K20" s="6" t="s">
        <v>5</v>
      </c>
      <c r="L20" s="11">
        <v>6499</v>
      </c>
      <c r="M20" s="11">
        <v>6429</v>
      </c>
      <c r="N20" s="30">
        <f>SUM(L20:M20)</f>
        <v>12928</v>
      </c>
    </row>
    <row r="21" spans="1:14" ht="12.75">
      <c r="A21" s="6" t="s">
        <v>6</v>
      </c>
      <c r="B21" s="11">
        <v>4585</v>
      </c>
      <c r="C21" s="11">
        <v>7053</v>
      </c>
      <c r="D21" s="30">
        <f t="shared" si="2"/>
        <v>11638</v>
      </c>
      <c r="F21" s="6" t="s">
        <v>6</v>
      </c>
      <c r="G21" s="11">
        <v>4258</v>
      </c>
      <c r="H21" s="11">
        <v>6156</v>
      </c>
      <c r="I21" s="30">
        <f>SUM(G21:H21)</f>
        <v>10414</v>
      </c>
      <c r="K21" s="6" t="s">
        <v>6</v>
      </c>
      <c r="L21" s="11">
        <v>5430</v>
      </c>
      <c r="M21" s="11">
        <v>5877</v>
      </c>
      <c r="N21" s="30">
        <f>SUM(L21:M21)</f>
        <v>11307</v>
      </c>
    </row>
    <row r="22" spans="1:14" ht="12.75">
      <c r="A22" s="6" t="s">
        <v>7</v>
      </c>
      <c r="B22" s="11">
        <v>4616</v>
      </c>
      <c r="C22" s="11">
        <v>7381</v>
      </c>
      <c r="D22" s="30">
        <f t="shared" si="2"/>
        <v>11997</v>
      </c>
      <c r="F22" s="6" t="s">
        <v>7</v>
      </c>
      <c r="G22" s="11">
        <v>4535</v>
      </c>
      <c r="H22" s="11">
        <v>7013</v>
      </c>
      <c r="I22" s="30">
        <f>SUM(G22:H22)</f>
        <v>11548</v>
      </c>
      <c r="K22" s="6" t="s">
        <v>7</v>
      </c>
      <c r="L22" s="11">
        <v>5942</v>
      </c>
      <c r="M22" s="11">
        <v>6793</v>
      </c>
      <c r="N22" s="30">
        <f>SUM(L22:M22)</f>
        <v>12735</v>
      </c>
    </row>
    <row r="23" spans="1:14" ht="12.75">
      <c r="A23" s="6" t="s">
        <v>8</v>
      </c>
      <c r="B23" s="11">
        <v>5786</v>
      </c>
      <c r="C23" s="11">
        <v>7402</v>
      </c>
      <c r="D23" s="30">
        <f t="shared" si="2"/>
        <v>13188</v>
      </c>
      <c r="F23" s="6" t="s">
        <v>8</v>
      </c>
      <c r="G23" s="11">
        <v>5365</v>
      </c>
      <c r="H23" s="11">
        <v>6570</v>
      </c>
      <c r="I23" s="30">
        <f aca="true" t="shared" si="3" ref="I23:I29">SUM(G23:H23)</f>
        <v>11935</v>
      </c>
      <c r="K23" s="6" t="s">
        <v>8</v>
      </c>
      <c r="L23" s="11">
        <v>7142</v>
      </c>
      <c r="M23" s="11">
        <v>6184</v>
      </c>
      <c r="N23" s="30">
        <f aca="true" t="shared" si="4" ref="N23:N29">SUM(L23:M23)</f>
        <v>13326</v>
      </c>
    </row>
    <row r="24" spans="1:14" ht="12.75">
      <c r="A24" s="6" t="s">
        <v>9</v>
      </c>
      <c r="B24" s="11">
        <v>4446</v>
      </c>
      <c r="C24" s="11">
        <v>7893</v>
      </c>
      <c r="D24" s="30">
        <f t="shared" si="2"/>
        <v>12339</v>
      </c>
      <c r="F24" s="6" t="s">
        <v>9</v>
      </c>
      <c r="G24" s="11">
        <v>4879</v>
      </c>
      <c r="H24" s="11">
        <v>6718</v>
      </c>
      <c r="I24" s="30">
        <f t="shared" si="3"/>
        <v>11597</v>
      </c>
      <c r="K24" s="6" t="s">
        <v>9</v>
      </c>
      <c r="L24" s="11">
        <v>6208</v>
      </c>
      <c r="M24" s="11">
        <v>6641</v>
      </c>
      <c r="N24" s="30">
        <f t="shared" si="4"/>
        <v>12849</v>
      </c>
    </row>
    <row r="25" spans="1:14" ht="12.75">
      <c r="A25" s="6" t="s">
        <v>10</v>
      </c>
      <c r="B25" s="11">
        <v>4720</v>
      </c>
      <c r="C25" s="11">
        <v>7530</v>
      </c>
      <c r="D25" s="30">
        <f t="shared" si="2"/>
        <v>12250</v>
      </c>
      <c r="F25" s="6" t="s">
        <v>10</v>
      </c>
      <c r="G25" s="11">
        <v>5767</v>
      </c>
      <c r="H25" s="11">
        <v>6718</v>
      </c>
      <c r="I25" s="30">
        <f t="shared" si="3"/>
        <v>12485</v>
      </c>
      <c r="K25" s="6" t="s">
        <v>10</v>
      </c>
      <c r="L25" s="11">
        <v>5959</v>
      </c>
      <c r="M25" s="11">
        <v>6621</v>
      </c>
      <c r="N25" s="30">
        <f t="shared" si="4"/>
        <v>12580</v>
      </c>
    </row>
    <row r="26" spans="1:14" ht="12.75">
      <c r="A26" s="6" t="s">
        <v>11</v>
      </c>
      <c r="B26" s="11">
        <v>6298</v>
      </c>
      <c r="C26" s="11">
        <v>7430</v>
      </c>
      <c r="D26" s="30">
        <f t="shared" si="2"/>
        <v>13728</v>
      </c>
      <c r="F26" s="6" t="s">
        <v>11</v>
      </c>
      <c r="G26" s="11">
        <v>5684</v>
      </c>
      <c r="H26" s="11">
        <v>6366</v>
      </c>
      <c r="I26" s="30">
        <f t="shared" si="3"/>
        <v>12050</v>
      </c>
      <c r="K26" s="6" t="s">
        <v>11</v>
      </c>
      <c r="L26" s="11">
        <v>6637</v>
      </c>
      <c r="M26" s="11">
        <v>6222</v>
      </c>
      <c r="N26" s="30">
        <f t="shared" si="4"/>
        <v>12859</v>
      </c>
    </row>
    <row r="27" spans="1:14" ht="12.75">
      <c r="A27" s="6" t="s">
        <v>12</v>
      </c>
      <c r="B27" s="11">
        <v>5866</v>
      </c>
      <c r="C27" s="11">
        <v>6958</v>
      </c>
      <c r="D27" s="30">
        <f t="shared" si="2"/>
        <v>12824</v>
      </c>
      <c r="F27" s="6" t="s">
        <v>12</v>
      </c>
      <c r="G27" s="11">
        <v>5428</v>
      </c>
      <c r="H27" s="11">
        <v>6267</v>
      </c>
      <c r="I27" s="30">
        <f t="shared" si="3"/>
        <v>11695</v>
      </c>
      <c r="K27" s="6" t="s">
        <v>12</v>
      </c>
      <c r="L27" s="11">
        <v>7336</v>
      </c>
      <c r="M27" s="11">
        <v>6867</v>
      </c>
      <c r="N27" s="30">
        <f t="shared" si="4"/>
        <v>14203</v>
      </c>
    </row>
    <row r="28" spans="1:14" ht="12.75">
      <c r="A28" s="6" t="s">
        <v>13</v>
      </c>
      <c r="B28" s="11">
        <v>5869</v>
      </c>
      <c r="C28" s="11">
        <v>7811</v>
      </c>
      <c r="D28" s="30">
        <f>SUM(B28:C28)</f>
        <v>13680</v>
      </c>
      <c r="F28" s="6" t="s">
        <v>13</v>
      </c>
      <c r="G28" s="11">
        <v>5644</v>
      </c>
      <c r="H28" s="11">
        <v>6962</v>
      </c>
      <c r="I28" s="30">
        <f t="shared" si="3"/>
        <v>12606</v>
      </c>
      <c r="K28" s="6" t="s">
        <v>13</v>
      </c>
      <c r="L28" s="11">
        <v>6484</v>
      </c>
      <c r="M28" s="11">
        <v>7183</v>
      </c>
      <c r="N28" s="30">
        <f t="shared" si="4"/>
        <v>13667</v>
      </c>
    </row>
    <row r="29" spans="1:14" ht="12.75">
      <c r="A29" s="6" t="s">
        <v>14</v>
      </c>
      <c r="B29" s="11">
        <v>4548</v>
      </c>
      <c r="C29" s="11">
        <v>7766</v>
      </c>
      <c r="D29" s="30">
        <f>SUM(B29:C29)</f>
        <v>12314</v>
      </c>
      <c r="F29" s="6" t="s">
        <v>14</v>
      </c>
      <c r="G29">
        <v>5326</v>
      </c>
      <c r="H29">
        <v>7504</v>
      </c>
      <c r="I29" s="7">
        <f t="shared" si="3"/>
        <v>12830</v>
      </c>
      <c r="K29" s="6" t="s">
        <v>14</v>
      </c>
      <c r="L29" s="11">
        <v>6102</v>
      </c>
      <c r="M29" s="11">
        <v>7119</v>
      </c>
      <c r="N29" s="30">
        <f t="shared" si="4"/>
        <v>13221</v>
      </c>
    </row>
    <row r="30" spans="2:14" ht="12.75">
      <c r="B30" s="24">
        <f>SUM(B18:B29)</f>
        <v>62029</v>
      </c>
      <c r="C30" s="24">
        <f>SUM(C18:C29)</f>
        <v>88613</v>
      </c>
      <c r="D30" s="24">
        <f>SUM(D18:D29)</f>
        <v>150642</v>
      </c>
      <c r="G30" s="24">
        <f>SUM(G18:G29)</f>
        <v>64019</v>
      </c>
      <c r="H30" s="24">
        <f>SUM(H18:H29)</f>
        <v>80852</v>
      </c>
      <c r="I30" s="24">
        <f>SUM(I18:I29)</f>
        <v>144871</v>
      </c>
      <c r="L30" s="24">
        <f>SUM(L18:L29)</f>
        <v>76871</v>
      </c>
      <c r="M30" s="24">
        <f>SUM(M18:M29)</f>
        <v>78311</v>
      </c>
      <c r="N30" s="24">
        <f>SUM(N18:N29)</f>
        <v>155182</v>
      </c>
    </row>
    <row r="31" spans="2:14" ht="12.75">
      <c r="B31" s="24"/>
      <c r="C31" s="24"/>
      <c r="D31" s="24"/>
      <c r="G31" s="24"/>
      <c r="H31" s="24"/>
      <c r="I31" s="24"/>
      <c r="L31" s="24"/>
      <c r="M31" s="24"/>
      <c r="N31" s="24"/>
    </row>
    <row r="32" spans="2:14" ht="12.75">
      <c r="B32" s="24"/>
      <c r="C32" s="24"/>
      <c r="D32" s="24"/>
      <c r="G32" s="24"/>
      <c r="H32" s="24"/>
      <c r="I32" s="24"/>
      <c r="L32" s="24"/>
      <c r="M32" s="24"/>
      <c r="N32" s="24"/>
    </row>
    <row r="33" spans="1:14" ht="12.75">
      <c r="A33" s="5">
        <v>2007</v>
      </c>
      <c r="B33" t="s">
        <v>0</v>
      </c>
      <c r="C33" t="s">
        <v>1</v>
      </c>
      <c r="D33" t="s">
        <v>2</v>
      </c>
      <c r="F33" s="5">
        <v>2008</v>
      </c>
      <c r="G33" t="s">
        <v>0</v>
      </c>
      <c r="H33" t="s">
        <v>1</v>
      </c>
      <c r="I33" t="s">
        <v>2</v>
      </c>
      <c r="K33" s="5">
        <v>2009</v>
      </c>
      <c r="L33" t="s">
        <v>0</v>
      </c>
      <c r="M33" t="s">
        <v>1</v>
      </c>
      <c r="N33" t="s">
        <v>2</v>
      </c>
    </row>
    <row r="34" spans="1:14" ht="12.75">
      <c r="A34" s="6" t="s">
        <v>3</v>
      </c>
      <c r="B34" s="11">
        <v>6792</v>
      </c>
      <c r="C34" s="11">
        <v>9799</v>
      </c>
      <c r="D34" s="30">
        <f>SUM(B34:C34)</f>
        <v>16591</v>
      </c>
      <c r="F34" s="6" t="s">
        <v>3</v>
      </c>
      <c r="G34" s="11">
        <v>7543</v>
      </c>
      <c r="H34" s="11">
        <v>9334</v>
      </c>
      <c r="I34" s="30">
        <f>SUM(G34:H34)</f>
        <v>16877</v>
      </c>
      <c r="K34" s="6" t="s">
        <v>3</v>
      </c>
      <c r="L34" s="11">
        <v>5296</v>
      </c>
      <c r="M34" s="11">
        <v>5425</v>
      </c>
      <c r="N34" s="30">
        <f>SUM(L34:M34)</f>
        <v>10721</v>
      </c>
    </row>
    <row r="35" spans="1:14" ht="12.75">
      <c r="A35" s="6" t="s">
        <v>4</v>
      </c>
      <c r="B35" s="11">
        <v>5790</v>
      </c>
      <c r="C35" s="11">
        <v>9131</v>
      </c>
      <c r="D35" s="30">
        <f>SUM(B35:C35)</f>
        <v>14921</v>
      </c>
      <c r="F35" s="6" t="s">
        <v>4</v>
      </c>
      <c r="G35" s="11">
        <v>6175</v>
      </c>
      <c r="H35" s="11">
        <v>9026</v>
      </c>
      <c r="I35" s="30">
        <f>SUM(G35:H35)</f>
        <v>15201</v>
      </c>
      <c r="K35" s="6" t="s">
        <v>4</v>
      </c>
      <c r="L35" s="11">
        <v>3795</v>
      </c>
      <c r="M35" s="11">
        <v>4626</v>
      </c>
      <c r="N35" s="30">
        <f>SUM(L35:M35)</f>
        <v>8421</v>
      </c>
    </row>
    <row r="36" spans="1:14" ht="12.75">
      <c r="A36" s="6" t="s">
        <v>5</v>
      </c>
      <c r="B36" s="11">
        <v>6794</v>
      </c>
      <c r="C36" s="11">
        <v>10408</v>
      </c>
      <c r="D36" s="30">
        <f>SUM(B36:C36)</f>
        <v>17202</v>
      </c>
      <c r="F36" s="6" t="s">
        <v>5</v>
      </c>
      <c r="G36" s="11">
        <v>6364</v>
      </c>
      <c r="H36" s="11">
        <v>8568</v>
      </c>
      <c r="I36" s="30">
        <f>SUM(G36:H36)</f>
        <v>14932</v>
      </c>
      <c r="K36" s="6" t="s">
        <v>5</v>
      </c>
      <c r="L36" s="11">
        <v>4881</v>
      </c>
      <c r="M36" s="11">
        <v>5134</v>
      </c>
      <c r="N36" s="30">
        <f>SUM(L36:M36)</f>
        <v>10015</v>
      </c>
    </row>
    <row r="37" spans="1:14" ht="12.75">
      <c r="A37" s="6" t="s">
        <v>6</v>
      </c>
      <c r="B37" s="11">
        <v>4886</v>
      </c>
      <c r="C37" s="11">
        <v>9309</v>
      </c>
      <c r="D37" s="30">
        <f>SUM(B37:C37)</f>
        <v>14195</v>
      </c>
      <c r="F37" s="6" t="s">
        <v>6</v>
      </c>
      <c r="G37" s="11">
        <v>5551</v>
      </c>
      <c r="H37" s="11">
        <v>8492</v>
      </c>
      <c r="I37" s="30">
        <f>SUM(G37:H37)</f>
        <v>14043</v>
      </c>
      <c r="K37" s="6" t="s">
        <v>6</v>
      </c>
      <c r="L37" s="11">
        <v>3525</v>
      </c>
      <c r="M37" s="11">
        <v>4759</v>
      </c>
      <c r="N37" s="30">
        <f>SUM(L37:M37)</f>
        <v>8284</v>
      </c>
    </row>
    <row r="38" spans="1:14" ht="12.75">
      <c r="A38" s="6" t="s">
        <v>7</v>
      </c>
      <c r="B38" s="11">
        <v>6344</v>
      </c>
      <c r="C38" s="11">
        <v>11021</v>
      </c>
      <c r="D38" s="30">
        <f>SUM(B38:C38)</f>
        <v>17365</v>
      </c>
      <c r="F38" s="6" t="s">
        <v>7</v>
      </c>
      <c r="G38" s="11">
        <v>5627</v>
      </c>
      <c r="H38" s="11">
        <v>8156</v>
      </c>
      <c r="I38" s="30">
        <f>SUM(G38:H38)</f>
        <v>13783</v>
      </c>
      <c r="K38" s="6" t="s">
        <v>7</v>
      </c>
      <c r="L38" s="11">
        <v>3979</v>
      </c>
      <c r="M38" s="11">
        <v>5211</v>
      </c>
      <c r="N38" s="30">
        <f>SUM(L38:M38)</f>
        <v>9190</v>
      </c>
    </row>
    <row r="39" spans="1:14" ht="12.75">
      <c r="A39" s="6" t="s">
        <v>8</v>
      </c>
      <c r="B39" s="11">
        <v>6399</v>
      </c>
      <c r="C39" s="11">
        <v>10007</v>
      </c>
      <c r="D39" s="30">
        <f aca="true" t="shared" si="5" ref="D39:D45">SUM(B39:C39)</f>
        <v>16406</v>
      </c>
      <c r="F39" s="6" t="s">
        <v>8</v>
      </c>
      <c r="G39" s="11">
        <v>6753</v>
      </c>
      <c r="H39" s="11">
        <v>7049</v>
      </c>
      <c r="I39" s="30">
        <f aca="true" t="shared" si="6" ref="I39:I45">SUM(G39:H39)</f>
        <v>13802</v>
      </c>
      <c r="K39" s="6" t="s">
        <v>8</v>
      </c>
      <c r="L39" s="11">
        <v>4306</v>
      </c>
      <c r="M39" s="11">
        <v>5406</v>
      </c>
      <c r="N39" s="30">
        <f aca="true" t="shared" si="7" ref="N39:N45">SUM(L39:M39)</f>
        <v>9712</v>
      </c>
    </row>
    <row r="40" spans="1:14" ht="12.75">
      <c r="A40" s="6" t="s">
        <v>9</v>
      </c>
      <c r="B40" s="11">
        <v>6382</v>
      </c>
      <c r="C40" s="11">
        <v>11069</v>
      </c>
      <c r="D40" s="30">
        <f t="shared" si="5"/>
        <v>17451</v>
      </c>
      <c r="F40" s="6" t="s">
        <v>9</v>
      </c>
      <c r="G40" s="11">
        <v>5429</v>
      </c>
      <c r="H40" s="11">
        <v>7289</v>
      </c>
      <c r="I40" s="30">
        <f t="shared" si="6"/>
        <v>12718</v>
      </c>
      <c r="K40" s="6" t="s">
        <v>9</v>
      </c>
      <c r="L40" s="11">
        <v>4473</v>
      </c>
      <c r="M40" s="11">
        <v>6160</v>
      </c>
      <c r="N40" s="30">
        <f t="shared" si="7"/>
        <v>10633</v>
      </c>
    </row>
    <row r="41" spans="1:14" ht="12.75">
      <c r="A41" s="6" t="s">
        <v>10</v>
      </c>
      <c r="B41" s="11">
        <v>6800</v>
      </c>
      <c r="C41" s="11">
        <v>11319</v>
      </c>
      <c r="D41" s="30">
        <f t="shared" si="5"/>
        <v>18119</v>
      </c>
      <c r="F41" s="6" t="s">
        <v>10</v>
      </c>
      <c r="G41" s="11">
        <v>5684</v>
      </c>
      <c r="H41" s="11">
        <v>6910</v>
      </c>
      <c r="I41" s="30">
        <f t="shared" si="6"/>
        <v>12594</v>
      </c>
      <c r="K41" s="6" t="s">
        <v>10</v>
      </c>
      <c r="L41" s="11">
        <v>4417</v>
      </c>
      <c r="M41" s="11">
        <v>5874</v>
      </c>
      <c r="N41" s="30">
        <f t="shared" si="7"/>
        <v>10291</v>
      </c>
    </row>
    <row r="42" spans="1:14" ht="12.75">
      <c r="A42" s="6" t="s">
        <v>11</v>
      </c>
      <c r="B42" s="11">
        <v>7077</v>
      </c>
      <c r="C42" s="11">
        <v>9311</v>
      </c>
      <c r="D42" s="30">
        <f t="shared" si="5"/>
        <v>16388</v>
      </c>
      <c r="F42" s="6" t="s">
        <v>11</v>
      </c>
      <c r="G42" s="11">
        <v>6672</v>
      </c>
      <c r="H42" s="11">
        <v>7157</v>
      </c>
      <c r="I42" s="30">
        <f t="shared" si="6"/>
        <v>13829</v>
      </c>
      <c r="K42" s="6" t="s">
        <v>11</v>
      </c>
      <c r="L42" s="11">
        <v>5593</v>
      </c>
      <c r="M42" s="11">
        <v>5919</v>
      </c>
      <c r="N42" s="30">
        <f t="shared" si="7"/>
        <v>11512</v>
      </c>
    </row>
    <row r="43" spans="1:14" ht="12.75">
      <c r="A43" s="6" t="s">
        <v>12</v>
      </c>
      <c r="B43" s="11">
        <v>7904</v>
      </c>
      <c r="C43" s="11">
        <v>9679</v>
      </c>
      <c r="D43" s="30">
        <v>17583</v>
      </c>
      <c r="F43" s="6" t="s">
        <v>12</v>
      </c>
      <c r="G43" s="11">
        <v>7477</v>
      </c>
      <c r="H43" s="11">
        <v>6614</v>
      </c>
      <c r="I43" s="30">
        <f t="shared" si="6"/>
        <v>14091</v>
      </c>
      <c r="K43" s="6" t="s">
        <v>12</v>
      </c>
      <c r="L43" s="11">
        <v>5680</v>
      </c>
      <c r="M43" s="11">
        <v>6044</v>
      </c>
      <c r="N43" s="30">
        <f t="shared" si="7"/>
        <v>11724</v>
      </c>
    </row>
    <row r="44" spans="1:14" ht="12.75">
      <c r="A44" s="6" t="s">
        <v>13</v>
      </c>
      <c r="B44" s="11">
        <v>6723</v>
      </c>
      <c r="C44" s="11">
        <v>9768</v>
      </c>
      <c r="D44" s="30">
        <f t="shared" si="5"/>
        <v>16491</v>
      </c>
      <c r="F44" s="6" t="s">
        <v>13</v>
      </c>
      <c r="G44" s="11">
        <v>4898</v>
      </c>
      <c r="H44" s="11">
        <v>5923</v>
      </c>
      <c r="I44" s="30">
        <f t="shared" si="6"/>
        <v>10821</v>
      </c>
      <c r="K44" s="6" t="s">
        <v>13</v>
      </c>
      <c r="L44" s="11">
        <v>4486</v>
      </c>
      <c r="M44" s="11">
        <v>6595</v>
      </c>
      <c r="N44" s="30">
        <f t="shared" si="7"/>
        <v>11081</v>
      </c>
    </row>
    <row r="45" spans="1:14" ht="12.75">
      <c r="A45" s="6" t="s">
        <v>14</v>
      </c>
      <c r="B45">
        <v>5563</v>
      </c>
      <c r="C45">
        <v>9561</v>
      </c>
      <c r="D45" s="7">
        <f t="shared" si="5"/>
        <v>15124</v>
      </c>
      <c r="F45" s="6" t="s">
        <v>14</v>
      </c>
      <c r="G45" s="11">
        <v>5224</v>
      </c>
      <c r="H45" s="11">
        <v>6323</v>
      </c>
      <c r="I45" s="30">
        <f t="shared" si="6"/>
        <v>11547</v>
      </c>
      <c r="K45" s="6" t="s">
        <v>14</v>
      </c>
      <c r="L45" s="11">
        <v>3973</v>
      </c>
      <c r="M45" s="11">
        <v>7604</v>
      </c>
      <c r="N45" s="30">
        <f t="shared" si="7"/>
        <v>11577</v>
      </c>
    </row>
    <row r="46" spans="2:14" ht="12.75">
      <c r="B46" s="24">
        <f>SUM(B34:B45)</f>
        <v>77454</v>
      </c>
      <c r="C46" s="24">
        <f>SUM(C34:C45)</f>
        <v>120382</v>
      </c>
      <c r="D46" s="24">
        <f>SUM(D34:D45)</f>
        <v>197836</v>
      </c>
      <c r="G46" s="24">
        <f>SUM(G34:G45)</f>
        <v>73397</v>
      </c>
      <c r="H46" s="24">
        <f>SUM(H34:H45)</f>
        <v>90841</v>
      </c>
      <c r="I46" s="24">
        <f>SUM(I34:I45)</f>
        <v>164238</v>
      </c>
      <c r="L46" s="24">
        <f>SUM(L34:L45)</f>
        <v>54404</v>
      </c>
      <c r="M46" s="24">
        <f>SUM(M34:M45)</f>
        <v>68757</v>
      </c>
      <c r="N46" s="24">
        <f>SUM(N34:N45)</f>
        <v>123161</v>
      </c>
    </row>
    <row r="49" spans="1:14" ht="12.75">
      <c r="A49" s="5">
        <v>2004</v>
      </c>
      <c r="B49" t="s">
        <v>0</v>
      </c>
      <c r="C49" t="s">
        <v>1</v>
      </c>
      <c r="D49" t="s">
        <v>2</v>
      </c>
      <c r="F49" s="5">
        <v>2005</v>
      </c>
      <c r="G49" t="s">
        <v>0</v>
      </c>
      <c r="H49" t="s">
        <v>1</v>
      </c>
      <c r="I49" t="s">
        <v>2</v>
      </c>
      <c r="K49" s="5">
        <v>2006</v>
      </c>
      <c r="L49" t="s">
        <v>0</v>
      </c>
      <c r="M49" t="s">
        <v>1</v>
      </c>
      <c r="N49" t="s">
        <v>2</v>
      </c>
    </row>
    <row r="50" spans="1:14" ht="12.75">
      <c r="A50" s="6" t="s">
        <v>3</v>
      </c>
      <c r="B50" s="11">
        <v>5713</v>
      </c>
      <c r="C50" s="11">
        <v>12116</v>
      </c>
      <c r="D50" s="30">
        <f>SUM(B50:C50)</f>
        <v>17829</v>
      </c>
      <c r="E50" s="11"/>
      <c r="F50" s="6" t="s">
        <v>3</v>
      </c>
      <c r="G50" s="11">
        <v>5600</v>
      </c>
      <c r="H50" s="11">
        <v>10828</v>
      </c>
      <c r="I50" s="30">
        <f>SUM(G50:H50)</f>
        <v>16428</v>
      </c>
      <c r="J50" s="11"/>
      <c r="K50" s="31" t="s">
        <v>3</v>
      </c>
      <c r="L50" s="11">
        <v>6314</v>
      </c>
      <c r="M50" s="11">
        <v>11290</v>
      </c>
      <c r="N50" s="7">
        <f>SUM(L50:M50)</f>
        <v>17604</v>
      </c>
    </row>
    <row r="51" spans="1:14" ht="12.75">
      <c r="A51" s="6" t="s">
        <v>4</v>
      </c>
      <c r="B51" s="11">
        <v>5219</v>
      </c>
      <c r="C51" s="11">
        <v>12752</v>
      </c>
      <c r="D51" s="30">
        <f>SUM(B51:C51)</f>
        <v>17971</v>
      </c>
      <c r="E51" s="11"/>
      <c r="F51" s="6" t="s">
        <v>4</v>
      </c>
      <c r="G51" s="11">
        <v>5769</v>
      </c>
      <c r="H51" s="11">
        <v>13106</v>
      </c>
      <c r="I51" s="30">
        <f>SUM(G51:H51)</f>
        <v>18875</v>
      </c>
      <c r="J51" s="11"/>
      <c r="K51" s="31" t="s">
        <v>4</v>
      </c>
      <c r="L51" s="11">
        <v>5945</v>
      </c>
      <c r="M51" s="11">
        <v>11107</v>
      </c>
      <c r="N51" s="7">
        <f>SUM(L51:M51)</f>
        <v>17052</v>
      </c>
    </row>
    <row r="52" spans="1:14" ht="12.75">
      <c r="A52" s="6" t="s">
        <v>5</v>
      </c>
      <c r="B52" s="11">
        <v>6506</v>
      </c>
      <c r="C52" s="11">
        <v>14877</v>
      </c>
      <c r="D52" s="30">
        <f>SUM(B52:C52)</f>
        <v>21383</v>
      </c>
      <c r="E52" s="11"/>
      <c r="F52" s="6" t="s">
        <v>5</v>
      </c>
      <c r="G52" s="11">
        <v>6602</v>
      </c>
      <c r="H52" s="11">
        <v>13211</v>
      </c>
      <c r="I52" s="30">
        <f>SUM(G52:H52)</f>
        <v>19813</v>
      </c>
      <c r="J52" s="11"/>
      <c r="K52" s="31" t="s">
        <v>5</v>
      </c>
      <c r="L52" s="11">
        <v>7114</v>
      </c>
      <c r="M52" s="11">
        <v>12211</v>
      </c>
      <c r="N52" s="7">
        <f>SUM(L52:M52)</f>
        <v>19325</v>
      </c>
    </row>
    <row r="53" spans="1:14" ht="12.75">
      <c r="A53" s="6" t="s">
        <v>6</v>
      </c>
      <c r="B53" s="11">
        <v>5206</v>
      </c>
      <c r="C53" s="11">
        <v>12948</v>
      </c>
      <c r="D53" s="30">
        <f>SUM(B53:C53)</f>
        <v>18154</v>
      </c>
      <c r="E53" s="11"/>
      <c r="F53" s="6" t="s">
        <v>6</v>
      </c>
      <c r="G53" s="11">
        <v>5518</v>
      </c>
      <c r="H53" s="11">
        <v>12912</v>
      </c>
      <c r="I53" s="30">
        <f>SUM(G53:H53)</f>
        <v>18430</v>
      </c>
      <c r="J53" s="11"/>
      <c r="K53" s="31" t="s">
        <v>6</v>
      </c>
      <c r="L53" s="11">
        <v>5109</v>
      </c>
      <c r="M53" s="11">
        <v>9805</v>
      </c>
      <c r="N53" s="7">
        <f>SUM(L53:M53)</f>
        <v>14914</v>
      </c>
    </row>
    <row r="54" spans="1:14" ht="12.75">
      <c r="A54" s="6" t="s">
        <v>7</v>
      </c>
      <c r="B54" s="11">
        <v>5871</v>
      </c>
      <c r="C54" s="11">
        <v>13585</v>
      </c>
      <c r="D54" s="30">
        <f>SUM(B54:C54)</f>
        <v>19456</v>
      </c>
      <c r="E54" s="11"/>
      <c r="F54" s="6" t="s">
        <v>7</v>
      </c>
      <c r="G54" s="11">
        <v>6061</v>
      </c>
      <c r="H54" s="11">
        <v>13316</v>
      </c>
      <c r="I54" s="30">
        <f>SUM(G54:H54)</f>
        <v>19377</v>
      </c>
      <c r="J54" s="11"/>
      <c r="K54" s="31" t="s">
        <v>7</v>
      </c>
      <c r="L54" s="11">
        <v>6241</v>
      </c>
      <c r="M54" s="11">
        <v>11564</v>
      </c>
      <c r="N54" s="7">
        <f>SUM(L54:M54)</f>
        <v>17805</v>
      </c>
    </row>
    <row r="55" spans="1:14" ht="12.75">
      <c r="A55" s="6" t="s">
        <v>8</v>
      </c>
      <c r="B55" s="11">
        <v>7159</v>
      </c>
      <c r="C55" s="11">
        <v>13159</v>
      </c>
      <c r="D55" s="30">
        <f aca="true" t="shared" si="8" ref="D55:D61">SUM(B55:C55)</f>
        <v>20318</v>
      </c>
      <c r="E55" s="11"/>
      <c r="F55" s="6" t="s">
        <v>8</v>
      </c>
      <c r="G55" s="11">
        <v>7713</v>
      </c>
      <c r="H55" s="11">
        <v>12891</v>
      </c>
      <c r="I55" s="30">
        <f aca="true" t="shared" si="9" ref="I55:I61">SUM(G55:H55)</f>
        <v>20604</v>
      </c>
      <c r="J55" s="11"/>
      <c r="K55" s="31" t="s">
        <v>8</v>
      </c>
      <c r="L55" s="11">
        <v>6392</v>
      </c>
      <c r="M55" s="11">
        <v>10265</v>
      </c>
      <c r="N55" s="7">
        <f aca="true" t="shared" si="10" ref="N55:N61">SUM(L55:M55)</f>
        <v>16657</v>
      </c>
    </row>
    <row r="56" spans="1:14" ht="12.75">
      <c r="A56" s="6" t="s">
        <v>9</v>
      </c>
      <c r="B56" s="11">
        <v>6131</v>
      </c>
      <c r="C56" s="11">
        <v>13211</v>
      </c>
      <c r="D56" s="30">
        <f t="shared" si="8"/>
        <v>19342</v>
      </c>
      <c r="E56" s="11"/>
      <c r="F56" s="6" t="s">
        <v>9</v>
      </c>
      <c r="G56" s="11">
        <v>6297</v>
      </c>
      <c r="H56" s="11">
        <v>13403</v>
      </c>
      <c r="I56" s="30">
        <f t="shared" si="9"/>
        <v>19700</v>
      </c>
      <c r="J56" s="11"/>
      <c r="K56" s="31" t="s">
        <v>9</v>
      </c>
      <c r="L56" s="11">
        <v>5989</v>
      </c>
      <c r="M56" s="11">
        <v>10318</v>
      </c>
      <c r="N56" s="7">
        <f t="shared" si="10"/>
        <v>16307</v>
      </c>
    </row>
    <row r="57" spans="1:14" ht="12.75">
      <c r="A57" s="6" t="s">
        <v>10</v>
      </c>
      <c r="B57" s="11">
        <v>5982</v>
      </c>
      <c r="C57" s="11">
        <v>12675</v>
      </c>
      <c r="D57" s="30">
        <f t="shared" si="8"/>
        <v>18657</v>
      </c>
      <c r="E57" s="11"/>
      <c r="F57" s="6" t="s">
        <v>10</v>
      </c>
      <c r="G57" s="11">
        <v>7197</v>
      </c>
      <c r="H57" s="11">
        <v>13736</v>
      </c>
      <c r="I57" s="30">
        <f t="shared" si="9"/>
        <v>20933</v>
      </c>
      <c r="J57" s="11"/>
      <c r="K57" s="31" t="s">
        <v>10</v>
      </c>
      <c r="L57" s="11">
        <v>6733</v>
      </c>
      <c r="M57" s="11">
        <v>9600</v>
      </c>
      <c r="N57" s="7">
        <f t="shared" si="10"/>
        <v>16333</v>
      </c>
    </row>
    <row r="58" spans="1:14" ht="12.75">
      <c r="A58" s="6" t="s">
        <v>11</v>
      </c>
      <c r="B58" s="11">
        <v>7006</v>
      </c>
      <c r="C58" s="11">
        <v>12653</v>
      </c>
      <c r="D58" s="30">
        <f t="shared" si="8"/>
        <v>19659</v>
      </c>
      <c r="E58" s="11"/>
      <c r="F58" s="6" t="s">
        <v>11</v>
      </c>
      <c r="G58" s="11">
        <v>7498</v>
      </c>
      <c r="H58" s="11">
        <v>12318</v>
      </c>
      <c r="I58" s="30">
        <f t="shared" si="9"/>
        <v>19816</v>
      </c>
      <c r="J58" s="11"/>
      <c r="K58" s="31" t="s">
        <v>11</v>
      </c>
      <c r="L58" s="11">
        <v>7422</v>
      </c>
      <c r="M58" s="11">
        <v>8948</v>
      </c>
      <c r="N58" s="7">
        <f t="shared" si="10"/>
        <v>16370</v>
      </c>
    </row>
    <row r="59" spans="1:14" ht="12.75">
      <c r="A59" s="6" t="s">
        <v>12</v>
      </c>
      <c r="B59" s="11">
        <v>7377</v>
      </c>
      <c r="C59" s="11">
        <v>11456</v>
      </c>
      <c r="D59" s="30">
        <f t="shared" si="8"/>
        <v>18833</v>
      </c>
      <c r="E59" s="11"/>
      <c r="F59" s="6" t="s">
        <v>12</v>
      </c>
      <c r="G59" s="11">
        <v>7497</v>
      </c>
      <c r="H59" s="11">
        <v>11663</v>
      </c>
      <c r="I59" s="30">
        <f t="shared" si="9"/>
        <v>19160</v>
      </c>
      <c r="J59" s="11"/>
      <c r="K59" s="31" t="s">
        <v>12</v>
      </c>
      <c r="L59" s="11">
        <v>7791</v>
      </c>
      <c r="M59" s="11">
        <v>9003</v>
      </c>
      <c r="N59" s="7">
        <f t="shared" si="10"/>
        <v>16794</v>
      </c>
    </row>
    <row r="60" spans="1:14" ht="12.75">
      <c r="A60" s="6" t="s">
        <v>13</v>
      </c>
      <c r="B60" s="11">
        <v>6691</v>
      </c>
      <c r="C60" s="11">
        <v>12183</v>
      </c>
      <c r="D60" s="30">
        <f t="shared" si="8"/>
        <v>18874</v>
      </c>
      <c r="E60" s="11"/>
      <c r="F60" s="6" t="s">
        <v>13</v>
      </c>
      <c r="G60" s="11">
        <v>6304</v>
      </c>
      <c r="H60" s="11">
        <v>12734</v>
      </c>
      <c r="I60" s="30">
        <f t="shared" si="9"/>
        <v>19038</v>
      </c>
      <c r="J60" s="11"/>
      <c r="K60" s="31" t="s">
        <v>13</v>
      </c>
      <c r="L60" s="11">
        <v>6286</v>
      </c>
      <c r="M60" s="11">
        <v>9831</v>
      </c>
      <c r="N60" s="7">
        <f t="shared" si="10"/>
        <v>16117</v>
      </c>
    </row>
    <row r="61" spans="1:14" ht="12.75">
      <c r="A61" s="6" t="s">
        <v>14</v>
      </c>
      <c r="B61" s="11">
        <v>5894</v>
      </c>
      <c r="C61" s="11">
        <v>12427</v>
      </c>
      <c r="D61" s="30">
        <f t="shared" si="8"/>
        <v>18321</v>
      </c>
      <c r="E61" s="11"/>
      <c r="F61" s="6" t="s">
        <v>14</v>
      </c>
      <c r="G61" s="11">
        <v>5769</v>
      </c>
      <c r="H61" s="11">
        <v>12370</v>
      </c>
      <c r="I61" s="30">
        <f t="shared" si="9"/>
        <v>18139</v>
      </c>
      <c r="J61" s="11"/>
      <c r="K61" s="31" t="s">
        <v>14</v>
      </c>
      <c r="L61" s="11">
        <v>5468</v>
      </c>
      <c r="M61" s="11">
        <v>9448</v>
      </c>
      <c r="N61" s="7">
        <f t="shared" si="10"/>
        <v>14916</v>
      </c>
    </row>
    <row r="62" spans="2:14" ht="12.75">
      <c r="B62" s="24">
        <f>SUM(B50:B61)</f>
        <v>74755</v>
      </c>
      <c r="C62" s="24">
        <f>SUM(C50:C61)</f>
        <v>154042</v>
      </c>
      <c r="D62" s="24">
        <f>SUM(D50:D61)</f>
        <v>228797</v>
      </c>
      <c r="E62" s="11"/>
      <c r="G62" s="24">
        <f>SUM(G50:G61)</f>
        <v>77825</v>
      </c>
      <c r="H62" s="24">
        <f>SUM(H50:H61)</f>
        <v>152488</v>
      </c>
      <c r="I62" s="24">
        <f>SUM(I50:I61)</f>
        <v>230313</v>
      </c>
      <c r="J62" s="11"/>
      <c r="K62" s="11"/>
      <c r="L62" s="24">
        <f>SUM(L50:L61)</f>
        <v>76804</v>
      </c>
      <c r="M62" s="24">
        <f>SUM(M50:M61)</f>
        <v>123390</v>
      </c>
      <c r="N62" s="5">
        <f>SUM(N50:N61)</f>
        <v>200194</v>
      </c>
    </row>
    <row r="65" spans="1:14" ht="12.75">
      <c r="A65" s="5">
        <v>2001</v>
      </c>
      <c r="B65" t="s">
        <v>0</v>
      </c>
      <c r="C65" t="s">
        <v>1</v>
      </c>
      <c r="D65" t="s">
        <v>2</v>
      </c>
      <c r="F65" s="5">
        <v>2002</v>
      </c>
      <c r="G65" t="s">
        <v>0</v>
      </c>
      <c r="H65" t="s">
        <v>1</v>
      </c>
      <c r="I65" t="s">
        <v>2</v>
      </c>
      <c r="K65" s="5">
        <v>2003</v>
      </c>
      <c r="L65" t="s">
        <v>0</v>
      </c>
      <c r="M65" t="s">
        <v>1</v>
      </c>
      <c r="N65" t="s">
        <v>2</v>
      </c>
    </row>
    <row r="66" spans="1:14" ht="12.75">
      <c r="A66" s="6" t="s">
        <v>3</v>
      </c>
      <c r="B66" s="11">
        <v>4312</v>
      </c>
      <c r="C66" s="11">
        <v>9116</v>
      </c>
      <c r="D66" s="30">
        <f>SUM(B66:C66)</f>
        <v>13428</v>
      </c>
      <c r="E66" s="11"/>
      <c r="F66" s="31" t="s">
        <v>3</v>
      </c>
      <c r="G66" s="11">
        <v>5015</v>
      </c>
      <c r="H66" s="11">
        <v>11234</v>
      </c>
      <c r="I66" s="30">
        <f>SUM(G66:H66)</f>
        <v>16249</v>
      </c>
      <c r="J66" s="11"/>
      <c r="K66" s="31" t="s">
        <v>3</v>
      </c>
      <c r="L66" s="11">
        <v>5711</v>
      </c>
      <c r="M66" s="11">
        <v>12014</v>
      </c>
      <c r="N66" s="30">
        <f>SUM(L66:M66)</f>
        <v>17725</v>
      </c>
    </row>
    <row r="67" spans="1:14" ht="12.75">
      <c r="A67" s="6" t="s">
        <v>4</v>
      </c>
      <c r="B67" s="11">
        <v>4125</v>
      </c>
      <c r="C67" s="11">
        <v>8682</v>
      </c>
      <c r="D67" s="30">
        <f>SUM(B67:C67)</f>
        <v>12807</v>
      </c>
      <c r="E67" s="11"/>
      <c r="F67" s="31" t="s">
        <v>4</v>
      </c>
      <c r="G67" s="11">
        <v>4270</v>
      </c>
      <c r="H67" s="11">
        <v>11532</v>
      </c>
      <c r="I67" s="30">
        <f>SUM(G67:H67)</f>
        <v>15802</v>
      </c>
      <c r="J67" s="11"/>
      <c r="K67" s="31" t="s">
        <v>4</v>
      </c>
      <c r="L67" s="11">
        <v>4885</v>
      </c>
      <c r="M67" s="11">
        <v>11694</v>
      </c>
      <c r="N67" s="30">
        <f>SUM(L67:M67)</f>
        <v>16579</v>
      </c>
    </row>
    <row r="68" spans="1:14" ht="12.75">
      <c r="A68" s="6" t="s">
        <v>5</v>
      </c>
      <c r="B68" s="11">
        <v>4816</v>
      </c>
      <c r="C68" s="11">
        <v>10472</v>
      </c>
      <c r="D68" s="30">
        <f>SUM(B68:C68)</f>
        <v>15288</v>
      </c>
      <c r="E68" s="11"/>
      <c r="F68" s="31" t="s">
        <v>5</v>
      </c>
      <c r="G68" s="11">
        <v>5432</v>
      </c>
      <c r="H68" s="11">
        <v>12501</v>
      </c>
      <c r="I68" s="30">
        <f>SUM(G68:H68)</f>
        <v>17933</v>
      </c>
      <c r="J68" s="11"/>
      <c r="K68" s="31" t="s">
        <v>5</v>
      </c>
      <c r="L68" s="11">
        <v>5399</v>
      </c>
      <c r="M68" s="11">
        <v>13268</v>
      </c>
      <c r="N68" s="30">
        <f>SUM(L68:M68)</f>
        <v>18667</v>
      </c>
    </row>
    <row r="69" spans="1:14" ht="12.75">
      <c r="A69" s="6" t="s">
        <v>6</v>
      </c>
      <c r="B69" s="11">
        <v>3670</v>
      </c>
      <c r="C69" s="11">
        <v>9915</v>
      </c>
      <c r="D69" s="30">
        <f>SUM(B69:C69)</f>
        <v>13585</v>
      </c>
      <c r="E69" s="11"/>
      <c r="F69" s="31" t="s">
        <v>6</v>
      </c>
      <c r="G69" s="11">
        <v>4735</v>
      </c>
      <c r="H69" s="11">
        <v>11042</v>
      </c>
      <c r="I69" s="30">
        <f>SUM(G69:H69)</f>
        <v>15777</v>
      </c>
      <c r="J69" s="11"/>
      <c r="K69" s="31" t="s">
        <v>6</v>
      </c>
      <c r="L69" s="11">
        <v>4475</v>
      </c>
      <c r="M69" s="11">
        <v>12155</v>
      </c>
      <c r="N69" s="30">
        <f>SUM(L69:M69)</f>
        <v>16630</v>
      </c>
    </row>
    <row r="70" spans="1:14" ht="12.75">
      <c r="A70" s="6" t="s">
        <v>7</v>
      </c>
      <c r="B70" s="11">
        <v>4466</v>
      </c>
      <c r="C70" s="11">
        <v>11953</v>
      </c>
      <c r="D70" s="30">
        <f>SUM(B70:C70)</f>
        <v>16419</v>
      </c>
      <c r="E70" s="11"/>
      <c r="F70" s="31" t="s">
        <v>7</v>
      </c>
      <c r="G70" s="11">
        <v>5025</v>
      </c>
      <c r="H70" s="11">
        <v>11616</v>
      </c>
      <c r="I70" s="30">
        <f>SUM(G70:H70)</f>
        <v>16641</v>
      </c>
      <c r="J70" s="11"/>
      <c r="K70" s="31" t="s">
        <v>7</v>
      </c>
      <c r="L70" s="11">
        <v>5560</v>
      </c>
      <c r="M70" s="11">
        <v>14194</v>
      </c>
      <c r="N70" s="30">
        <f>SUM(L70:M70)</f>
        <v>19754</v>
      </c>
    </row>
    <row r="71" spans="1:14" ht="12.75">
      <c r="A71" s="6" t="s">
        <v>8</v>
      </c>
      <c r="B71" s="11">
        <v>5356</v>
      </c>
      <c r="C71" s="11">
        <v>10848</v>
      </c>
      <c r="D71" s="30">
        <f aca="true" t="shared" si="11" ref="D71:D77">SUM(B71:C71)</f>
        <v>16204</v>
      </c>
      <c r="E71" s="11"/>
      <c r="F71" s="31" t="s">
        <v>8</v>
      </c>
      <c r="G71" s="11">
        <v>5754</v>
      </c>
      <c r="H71" s="11">
        <v>10097</v>
      </c>
      <c r="I71" s="30">
        <f aca="true" t="shared" si="12" ref="I71:I77">SUM(G71:H71)</f>
        <v>15851</v>
      </c>
      <c r="J71" s="11"/>
      <c r="K71" s="31" t="s">
        <v>8</v>
      </c>
      <c r="L71" s="11">
        <v>6607</v>
      </c>
      <c r="M71" s="11">
        <v>13439</v>
      </c>
      <c r="N71" s="30">
        <f aca="true" t="shared" si="13" ref="N71:N77">SUM(L71:M71)</f>
        <v>20046</v>
      </c>
    </row>
    <row r="72" spans="1:14" ht="12.75">
      <c r="A72" s="6" t="s">
        <v>9</v>
      </c>
      <c r="B72" s="11">
        <v>4958</v>
      </c>
      <c r="C72" s="11">
        <v>11611</v>
      </c>
      <c r="D72" s="30">
        <f t="shared" si="11"/>
        <v>16569</v>
      </c>
      <c r="E72" s="11"/>
      <c r="F72" s="31" t="s">
        <v>9</v>
      </c>
      <c r="G72" s="11">
        <v>5569</v>
      </c>
      <c r="H72" s="11">
        <v>11955</v>
      </c>
      <c r="I72" s="30">
        <f t="shared" si="12"/>
        <v>17524</v>
      </c>
      <c r="J72" s="11"/>
      <c r="K72" s="31" t="s">
        <v>9</v>
      </c>
      <c r="L72" s="11">
        <v>6233</v>
      </c>
      <c r="M72" s="11">
        <v>14709</v>
      </c>
      <c r="N72" s="30">
        <f t="shared" si="13"/>
        <v>20942</v>
      </c>
    </row>
    <row r="73" spans="1:14" ht="12.75">
      <c r="A73" s="6" t="s">
        <v>10</v>
      </c>
      <c r="B73" s="11">
        <v>4957</v>
      </c>
      <c r="C73" s="11">
        <v>12008</v>
      </c>
      <c r="D73" s="30">
        <f t="shared" si="11"/>
        <v>16965</v>
      </c>
      <c r="E73" s="11"/>
      <c r="F73" s="31" t="s">
        <v>10</v>
      </c>
      <c r="G73" s="11">
        <v>5330</v>
      </c>
      <c r="H73" s="11">
        <v>11211</v>
      </c>
      <c r="I73" s="30">
        <f t="shared" si="12"/>
        <v>16541</v>
      </c>
      <c r="J73" s="11"/>
      <c r="K73" s="31" t="s">
        <v>10</v>
      </c>
      <c r="L73" s="11">
        <v>5381</v>
      </c>
      <c r="M73" s="11">
        <v>13237</v>
      </c>
      <c r="N73" s="30">
        <f t="shared" si="13"/>
        <v>18618</v>
      </c>
    </row>
    <row r="74" spans="1:14" ht="12.75">
      <c r="A74" s="6" t="s">
        <v>11</v>
      </c>
      <c r="B74" s="11">
        <v>4872</v>
      </c>
      <c r="C74" s="11">
        <v>10240</v>
      </c>
      <c r="D74" s="30">
        <f t="shared" si="11"/>
        <v>15112</v>
      </c>
      <c r="E74" s="11"/>
      <c r="F74" s="31" t="s">
        <v>11</v>
      </c>
      <c r="G74" s="11">
        <v>6014</v>
      </c>
      <c r="H74" s="11">
        <v>10838</v>
      </c>
      <c r="I74" s="30">
        <f t="shared" si="12"/>
        <v>16852</v>
      </c>
      <c r="J74" s="11"/>
      <c r="K74" s="31" t="s">
        <v>11</v>
      </c>
      <c r="L74" s="11">
        <v>6915</v>
      </c>
      <c r="M74" s="11">
        <v>13616</v>
      </c>
      <c r="N74" s="30">
        <f t="shared" si="13"/>
        <v>20531</v>
      </c>
    </row>
    <row r="75" spans="1:14" ht="12.75">
      <c r="A75" s="6" t="s">
        <v>12</v>
      </c>
      <c r="B75" s="11">
        <v>5763</v>
      </c>
      <c r="C75" s="11">
        <v>11100</v>
      </c>
      <c r="D75" s="30">
        <f t="shared" si="11"/>
        <v>16863</v>
      </c>
      <c r="E75" s="11"/>
      <c r="F75" s="31" t="s">
        <v>12</v>
      </c>
      <c r="G75" s="11">
        <v>6724</v>
      </c>
      <c r="H75" s="11">
        <v>10990</v>
      </c>
      <c r="I75" s="30">
        <f t="shared" si="12"/>
        <v>17714</v>
      </c>
      <c r="J75" s="11"/>
      <c r="K75" s="31" t="s">
        <v>12</v>
      </c>
      <c r="L75" s="11">
        <v>7433</v>
      </c>
      <c r="M75" s="11">
        <v>13380</v>
      </c>
      <c r="N75" s="30">
        <f t="shared" si="13"/>
        <v>20813</v>
      </c>
    </row>
    <row r="76" spans="1:14" ht="12.75">
      <c r="A76" s="6" t="s">
        <v>13</v>
      </c>
      <c r="B76" s="11">
        <v>5575</v>
      </c>
      <c r="C76" s="11">
        <v>11624</v>
      </c>
      <c r="D76" s="30">
        <f t="shared" si="11"/>
        <v>17199</v>
      </c>
      <c r="E76" s="11"/>
      <c r="F76" s="31" t="s">
        <v>13</v>
      </c>
      <c r="G76" s="11">
        <v>5404</v>
      </c>
      <c r="H76" s="11">
        <v>11327</v>
      </c>
      <c r="I76" s="30">
        <f t="shared" si="12"/>
        <v>16731</v>
      </c>
      <c r="J76" s="11"/>
      <c r="K76" s="31" t="s">
        <v>13</v>
      </c>
      <c r="L76" s="11">
        <v>5789</v>
      </c>
      <c r="M76" s="11">
        <v>12263</v>
      </c>
      <c r="N76" s="30">
        <f t="shared" si="13"/>
        <v>18052</v>
      </c>
    </row>
    <row r="77" spans="1:14" ht="12.75">
      <c r="A77" s="6" t="s">
        <v>14</v>
      </c>
      <c r="B77" s="11">
        <v>5292</v>
      </c>
      <c r="C77" s="11">
        <v>11124</v>
      </c>
      <c r="D77" s="30">
        <f t="shared" si="11"/>
        <v>16416</v>
      </c>
      <c r="E77" s="11"/>
      <c r="F77" s="31" t="s">
        <v>14</v>
      </c>
      <c r="G77" s="11">
        <v>4814</v>
      </c>
      <c r="H77" s="11">
        <v>12075</v>
      </c>
      <c r="I77" s="30">
        <f t="shared" si="12"/>
        <v>16889</v>
      </c>
      <c r="J77" s="11"/>
      <c r="K77" s="31" t="s">
        <v>14</v>
      </c>
      <c r="L77" s="11">
        <v>6065</v>
      </c>
      <c r="M77" s="11">
        <v>13003</v>
      </c>
      <c r="N77" s="30">
        <f t="shared" si="13"/>
        <v>19068</v>
      </c>
    </row>
    <row r="78" spans="2:14" ht="12.75">
      <c r="B78" s="24">
        <f>SUM(B66:B77)</f>
        <v>58162</v>
      </c>
      <c r="C78" s="24">
        <f>SUM(C66:C77)</f>
        <v>128693</v>
      </c>
      <c r="D78" s="24">
        <f>SUM(D66:D77)</f>
        <v>186855</v>
      </c>
      <c r="E78" s="11"/>
      <c r="F78" s="11"/>
      <c r="G78" s="24">
        <f>SUM(G66:G77)</f>
        <v>64086</v>
      </c>
      <c r="H78" s="24">
        <f>SUM(H66:H77)</f>
        <v>136418</v>
      </c>
      <c r="I78" s="24">
        <f>SUM(I66:I77)</f>
        <v>200504</v>
      </c>
      <c r="J78" s="11"/>
      <c r="K78" s="11"/>
      <c r="L78" s="24">
        <f>SUM(L66:L77)</f>
        <v>70453</v>
      </c>
      <c r="M78" s="24">
        <f>SUM(M66:M77)</f>
        <v>156972</v>
      </c>
      <c r="N78" s="24">
        <f>SUM(N66:N77)</f>
        <v>227425</v>
      </c>
    </row>
    <row r="81" spans="1:14" ht="12.75">
      <c r="A81" s="5">
        <v>1998</v>
      </c>
      <c r="B81" t="s">
        <v>0</v>
      </c>
      <c r="C81" t="s">
        <v>1</v>
      </c>
      <c r="D81" s="1" t="s">
        <v>2</v>
      </c>
      <c r="F81" s="5">
        <v>1999</v>
      </c>
      <c r="G81" t="s">
        <v>0</v>
      </c>
      <c r="H81" t="s">
        <v>1</v>
      </c>
      <c r="I81" s="1" t="s">
        <v>2</v>
      </c>
      <c r="K81" s="5">
        <v>2000</v>
      </c>
      <c r="L81" t="s">
        <v>0</v>
      </c>
      <c r="M81" t="s">
        <v>1</v>
      </c>
      <c r="N81" t="s">
        <v>2</v>
      </c>
    </row>
    <row r="82" spans="1:14" ht="12.75">
      <c r="A82" s="6" t="s">
        <v>3</v>
      </c>
      <c r="B82" s="11">
        <v>4060</v>
      </c>
      <c r="C82" s="11">
        <v>6854</v>
      </c>
      <c r="D82" s="30">
        <f>SUM(B82:C82)</f>
        <v>10914</v>
      </c>
      <c r="E82" s="11"/>
      <c r="F82" s="31" t="s">
        <v>3</v>
      </c>
      <c r="G82" s="11">
        <v>4216</v>
      </c>
      <c r="H82" s="11">
        <v>9723</v>
      </c>
      <c r="I82" s="30">
        <f>SUM(G82:H82)</f>
        <v>13939</v>
      </c>
      <c r="J82" s="11"/>
      <c r="K82" s="31" t="s">
        <v>3</v>
      </c>
      <c r="L82" s="11">
        <v>4574</v>
      </c>
      <c r="M82" s="11">
        <v>9623</v>
      </c>
      <c r="N82" s="30">
        <f>SUM(L82:M82)</f>
        <v>14197</v>
      </c>
    </row>
    <row r="83" spans="1:14" ht="12.75">
      <c r="A83" s="6" t="s">
        <v>4</v>
      </c>
      <c r="B83" s="11">
        <v>3768</v>
      </c>
      <c r="C83" s="11">
        <v>5907</v>
      </c>
      <c r="D83" s="30">
        <f aca="true" t="shared" si="14" ref="D83:D93">SUM(B83:C83)</f>
        <v>9675</v>
      </c>
      <c r="E83" s="11"/>
      <c r="F83" s="31" t="s">
        <v>4</v>
      </c>
      <c r="G83" s="11">
        <v>4171</v>
      </c>
      <c r="H83" s="11">
        <v>9699</v>
      </c>
      <c r="I83" s="30">
        <f aca="true" t="shared" si="15" ref="I83:I93">SUM(G83:H83)</f>
        <v>13870</v>
      </c>
      <c r="J83" s="11"/>
      <c r="K83" s="31" t="s">
        <v>4</v>
      </c>
      <c r="L83" s="11">
        <v>4710</v>
      </c>
      <c r="M83" s="11">
        <v>10237</v>
      </c>
      <c r="N83" s="30">
        <f>SUM(L83:M83)</f>
        <v>14947</v>
      </c>
    </row>
    <row r="84" spans="1:14" ht="12.75">
      <c r="A84" s="6" t="s">
        <v>5</v>
      </c>
      <c r="B84" s="11">
        <v>4651</v>
      </c>
      <c r="C84" s="11">
        <v>6851</v>
      </c>
      <c r="D84" s="30">
        <f t="shared" si="14"/>
        <v>11502</v>
      </c>
      <c r="E84" s="11"/>
      <c r="F84" s="31" t="s">
        <v>5</v>
      </c>
      <c r="G84" s="11">
        <v>5415</v>
      </c>
      <c r="H84" s="11">
        <v>11172</v>
      </c>
      <c r="I84" s="30">
        <f t="shared" si="15"/>
        <v>16587</v>
      </c>
      <c r="J84" s="11"/>
      <c r="K84" s="31" t="s">
        <v>5</v>
      </c>
      <c r="L84" s="11">
        <v>5728</v>
      </c>
      <c r="M84" s="11">
        <v>11208</v>
      </c>
      <c r="N84" s="30">
        <f>SUM(L84:M84)</f>
        <v>16936</v>
      </c>
    </row>
    <row r="85" spans="1:14" ht="12.75">
      <c r="A85" s="6" t="s">
        <v>6</v>
      </c>
      <c r="B85" s="11">
        <v>3564</v>
      </c>
      <c r="C85" s="11">
        <v>6138</v>
      </c>
      <c r="D85" s="30">
        <f t="shared" si="14"/>
        <v>9702</v>
      </c>
      <c r="E85" s="11"/>
      <c r="F85" s="31" t="s">
        <v>6</v>
      </c>
      <c r="G85" s="11">
        <v>4381</v>
      </c>
      <c r="H85" s="11">
        <v>10216</v>
      </c>
      <c r="I85" s="30">
        <f t="shared" si="15"/>
        <v>14597</v>
      </c>
      <c r="J85" s="11"/>
      <c r="K85" s="31" t="s">
        <v>6</v>
      </c>
      <c r="L85" s="11">
        <v>3879</v>
      </c>
      <c r="M85" s="11">
        <v>8957</v>
      </c>
      <c r="N85" s="30">
        <f>SUM(L85:M85)</f>
        <v>12836</v>
      </c>
    </row>
    <row r="86" spans="1:14" ht="12.75">
      <c r="A86" s="6" t="s">
        <v>7</v>
      </c>
      <c r="B86" s="11">
        <v>3918</v>
      </c>
      <c r="C86" s="11">
        <v>6764</v>
      </c>
      <c r="D86" s="30">
        <f t="shared" si="14"/>
        <v>10682</v>
      </c>
      <c r="E86" s="11"/>
      <c r="F86" s="31" t="s">
        <v>7</v>
      </c>
      <c r="G86" s="11">
        <v>4649</v>
      </c>
      <c r="H86" s="11">
        <v>11802</v>
      </c>
      <c r="I86" s="30">
        <f t="shared" si="15"/>
        <v>16451</v>
      </c>
      <c r="J86" s="11"/>
      <c r="K86" s="31" t="s">
        <v>7</v>
      </c>
      <c r="L86" s="11">
        <v>4865</v>
      </c>
      <c r="M86" s="11">
        <v>11121</v>
      </c>
      <c r="N86" s="30">
        <f>SUM(L86:M86)</f>
        <v>15986</v>
      </c>
    </row>
    <row r="87" spans="1:14" ht="12.75">
      <c r="A87" s="6" t="s">
        <v>8</v>
      </c>
      <c r="B87" s="11">
        <v>4990</v>
      </c>
      <c r="C87" s="11">
        <v>7517</v>
      </c>
      <c r="D87" s="30">
        <f t="shared" si="14"/>
        <v>12507</v>
      </c>
      <c r="E87" s="11"/>
      <c r="F87" s="31" t="s">
        <v>8</v>
      </c>
      <c r="G87" s="11">
        <v>4727</v>
      </c>
      <c r="H87" s="11">
        <v>11345</v>
      </c>
      <c r="I87" s="30">
        <f t="shared" si="15"/>
        <v>16072</v>
      </c>
      <c r="J87" s="11"/>
      <c r="K87" s="31" t="s">
        <v>8</v>
      </c>
      <c r="L87" s="11">
        <v>4801</v>
      </c>
      <c r="M87" s="11">
        <v>10088</v>
      </c>
      <c r="N87" s="30">
        <f aca="true" t="shared" si="16" ref="N87:N93">SUM(L87:M87)</f>
        <v>14889</v>
      </c>
    </row>
    <row r="88" spans="1:14" ht="12.75">
      <c r="A88" s="6" t="s">
        <v>9</v>
      </c>
      <c r="B88" s="11">
        <v>4807</v>
      </c>
      <c r="C88" s="11">
        <v>9472</v>
      </c>
      <c r="D88" s="11">
        <f t="shared" si="14"/>
        <v>14279</v>
      </c>
      <c r="E88" s="11"/>
      <c r="F88" s="31" t="s">
        <v>9</v>
      </c>
      <c r="G88" s="11">
        <v>4213</v>
      </c>
      <c r="H88" s="11">
        <v>12274</v>
      </c>
      <c r="I88" s="11">
        <f t="shared" si="15"/>
        <v>16487</v>
      </c>
      <c r="J88" s="11"/>
      <c r="K88" s="31" t="s">
        <v>9</v>
      </c>
      <c r="L88" s="11">
        <v>4300</v>
      </c>
      <c r="M88" s="11">
        <v>9876</v>
      </c>
      <c r="N88" s="30">
        <f t="shared" si="16"/>
        <v>14176</v>
      </c>
    </row>
    <row r="89" spans="1:14" ht="12.75">
      <c r="A89" s="6" t="s">
        <v>10</v>
      </c>
      <c r="B89" s="11">
        <v>4586</v>
      </c>
      <c r="C89" s="11">
        <v>9562</v>
      </c>
      <c r="D89" s="11">
        <f t="shared" si="14"/>
        <v>14148</v>
      </c>
      <c r="E89" s="11"/>
      <c r="F89" s="31" t="s">
        <v>10</v>
      </c>
      <c r="G89" s="11">
        <v>4709</v>
      </c>
      <c r="H89" s="11">
        <v>11487</v>
      </c>
      <c r="I89" s="11">
        <f t="shared" si="15"/>
        <v>16196</v>
      </c>
      <c r="J89" s="11"/>
      <c r="K89" s="31" t="s">
        <v>10</v>
      </c>
      <c r="L89" s="11">
        <v>4984</v>
      </c>
      <c r="M89" s="11">
        <v>9898</v>
      </c>
      <c r="N89" s="30">
        <f t="shared" si="16"/>
        <v>14882</v>
      </c>
    </row>
    <row r="90" spans="1:14" ht="12.75">
      <c r="A90" s="6" t="s">
        <v>11</v>
      </c>
      <c r="B90" s="11">
        <v>5180</v>
      </c>
      <c r="C90" s="11">
        <v>9808</v>
      </c>
      <c r="D90" s="11">
        <f t="shared" si="14"/>
        <v>14988</v>
      </c>
      <c r="E90" s="11"/>
      <c r="F90" s="31" t="s">
        <v>11</v>
      </c>
      <c r="G90" s="11">
        <v>5864</v>
      </c>
      <c r="H90" s="11">
        <v>10966</v>
      </c>
      <c r="I90" s="11">
        <f t="shared" si="15"/>
        <v>16830</v>
      </c>
      <c r="J90" s="11"/>
      <c r="K90" s="31" t="s">
        <v>11</v>
      </c>
      <c r="L90" s="11">
        <v>5265</v>
      </c>
      <c r="M90" s="11">
        <v>9102</v>
      </c>
      <c r="N90" s="30">
        <f t="shared" si="16"/>
        <v>14367</v>
      </c>
    </row>
    <row r="91" spans="1:14" ht="12.75">
      <c r="A91" s="6" t="s">
        <v>12</v>
      </c>
      <c r="B91" s="11">
        <v>5015</v>
      </c>
      <c r="C91" s="11">
        <v>9895</v>
      </c>
      <c r="D91" s="11">
        <f t="shared" si="14"/>
        <v>14910</v>
      </c>
      <c r="E91" s="11"/>
      <c r="F91" s="31" t="s">
        <v>12</v>
      </c>
      <c r="G91" s="32">
        <v>5989</v>
      </c>
      <c r="H91" s="11">
        <v>9852</v>
      </c>
      <c r="I91" s="11">
        <f t="shared" si="15"/>
        <v>15841</v>
      </c>
      <c r="J91" s="11"/>
      <c r="K91" s="31" t="s">
        <v>12</v>
      </c>
      <c r="L91" s="11">
        <v>5867</v>
      </c>
      <c r="M91" s="11">
        <v>8506</v>
      </c>
      <c r="N91" s="30">
        <f t="shared" si="16"/>
        <v>14373</v>
      </c>
    </row>
    <row r="92" spans="1:14" ht="12.75">
      <c r="A92" s="6" t="s">
        <v>13</v>
      </c>
      <c r="B92" s="11">
        <v>4842</v>
      </c>
      <c r="C92" s="11">
        <v>10199</v>
      </c>
      <c r="D92" s="11">
        <f t="shared" si="14"/>
        <v>15041</v>
      </c>
      <c r="E92" s="11"/>
      <c r="F92" s="31" t="s">
        <v>13</v>
      </c>
      <c r="G92" s="11">
        <v>5350</v>
      </c>
      <c r="H92" s="11">
        <v>11198</v>
      </c>
      <c r="I92" s="11">
        <f t="shared" si="15"/>
        <v>16548</v>
      </c>
      <c r="J92" s="11"/>
      <c r="K92" s="31" t="s">
        <v>13</v>
      </c>
      <c r="L92" s="11">
        <v>4591</v>
      </c>
      <c r="M92" s="11">
        <v>8846</v>
      </c>
      <c r="N92" s="30">
        <f t="shared" si="16"/>
        <v>13437</v>
      </c>
    </row>
    <row r="93" spans="1:14" ht="12.75">
      <c r="A93" s="6" t="s">
        <v>14</v>
      </c>
      <c r="B93" s="11">
        <v>4773</v>
      </c>
      <c r="C93" s="11">
        <v>10970</v>
      </c>
      <c r="D93" s="11">
        <f t="shared" si="14"/>
        <v>15743</v>
      </c>
      <c r="E93" s="11"/>
      <c r="F93" s="31" t="s">
        <v>14</v>
      </c>
      <c r="G93" s="11">
        <v>4511</v>
      </c>
      <c r="H93" s="11">
        <v>11384</v>
      </c>
      <c r="I93" s="11">
        <f t="shared" si="15"/>
        <v>15895</v>
      </c>
      <c r="J93" s="11"/>
      <c r="K93" s="31" t="s">
        <v>14</v>
      </c>
      <c r="L93" s="11">
        <v>4054</v>
      </c>
      <c r="M93" s="11">
        <v>8662</v>
      </c>
      <c r="N93" s="30">
        <f t="shared" si="16"/>
        <v>12716</v>
      </c>
    </row>
    <row r="94" spans="2:14" ht="12.75">
      <c r="B94" s="24">
        <f>SUM(B82:B93)</f>
        <v>54154</v>
      </c>
      <c r="C94" s="24">
        <f>SUM(C82:C93)</f>
        <v>99937</v>
      </c>
      <c r="D94" s="24">
        <f>SUM(D82:D93)</f>
        <v>154091</v>
      </c>
      <c r="E94" s="11"/>
      <c r="F94" s="11"/>
      <c r="G94" s="24">
        <f>SUM(G82:G93)</f>
        <v>58195</v>
      </c>
      <c r="H94" s="24">
        <f>SUM(H82:H93)</f>
        <v>131118</v>
      </c>
      <c r="I94" s="24">
        <f>SUM(I82:I93)</f>
        <v>189313</v>
      </c>
      <c r="J94" s="11"/>
      <c r="K94" s="11"/>
      <c r="L94" s="24">
        <f>SUM(L82:L93)</f>
        <v>57618</v>
      </c>
      <c r="M94" s="24">
        <f>SUM(M82:M93)</f>
        <v>116124</v>
      </c>
      <c r="N94" s="24">
        <f>SUM(N82:N93)</f>
        <v>173742</v>
      </c>
    </row>
    <row r="95" spans="2:14" ht="12.75">
      <c r="B95" s="24"/>
      <c r="C95" s="24"/>
      <c r="D95" s="24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2:14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12.75">
      <c r="A97" s="3">
        <v>1997</v>
      </c>
      <c r="B97" s="33" t="s">
        <v>0</v>
      </c>
      <c r="C97" s="33" t="s">
        <v>1</v>
      </c>
      <c r="D97" s="33" t="s">
        <v>2</v>
      </c>
      <c r="E97" s="11"/>
      <c r="F97" s="36">
        <v>1996</v>
      </c>
      <c r="G97" s="33" t="s">
        <v>0</v>
      </c>
      <c r="H97" s="33" t="s">
        <v>1</v>
      </c>
      <c r="I97" s="33" t="s">
        <v>2</v>
      </c>
      <c r="J97" s="11"/>
      <c r="K97" s="36">
        <v>1995</v>
      </c>
      <c r="L97" s="33" t="s">
        <v>0</v>
      </c>
      <c r="M97" s="33" t="s">
        <v>1</v>
      </c>
      <c r="N97" s="33" t="s">
        <v>2</v>
      </c>
    </row>
    <row r="98" spans="1:14" ht="12.75">
      <c r="A98" s="4" t="s">
        <v>3</v>
      </c>
      <c r="B98" s="11">
        <v>5239</v>
      </c>
      <c r="C98" s="11">
        <v>9235</v>
      </c>
      <c r="D98" s="34">
        <f>SUM(B98:C98)</f>
        <v>14474</v>
      </c>
      <c r="E98" s="11"/>
      <c r="F98" s="35" t="s">
        <v>3</v>
      </c>
      <c r="G98" s="11">
        <v>4799</v>
      </c>
      <c r="H98" s="11">
        <v>7901</v>
      </c>
      <c r="I98" s="34">
        <f>SUM(G98:H98)</f>
        <v>12700</v>
      </c>
      <c r="J98" s="11"/>
      <c r="K98" s="35" t="s">
        <v>3</v>
      </c>
      <c r="L98" s="11">
        <v>5044</v>
      </c>
      <c r="M98" s="11">
        <v>5926</v>
      </c>
      <c r="N98" s="34">
        <f>SUM(L98:M98)</f>
        <v>10970</v>
      </c>
    </row>
    <row r="99" spans="1:14" ht="12.75">
      <c r="A99" s="4" t="s">
        <v>4</v>
      </c>
      <c r="B99" s="11">
        <v>4956</v>
      </c>
      <c r="C99" s="11">
        <v>8526</v>
      </c>
      <c r="D99" s="34">
        <f aca="true" t="shared" si="17" ref="D99:D109">SUM(B99:C99)</f>
        <v>13482</v>
      </c>
      <c r="E99" s="11"/>
      <c r="F99" s="35" t="s">
        <v>4</v>
      </c>
      <c r="G99" s="11">
        <v>5226</v>
      </c>
      <c r="H99" s="11">
        <v>8300</v>
      </c>
      <c r="I99" s="34">
        <f aca="true" t="shared" si="18" ref="I99:I110">SUM(G99:H99)</f>
        <v>13526</v>
      </c>
      <c r="J99" s="11"/>
      <c r="K99" s="35" t="s">
        <v>4</v>
      </c>
      <c r="L99" s="11">
        <v>5010</v>
      </c>
      <c r="M99" s="11">
        <v>5746</v>
      </c>
      <c r="N99" s="34">
        <f aca="true" t="shared" si="19" ref="N99:N110">SUM(L99:M99)</f>
        <v>10756</v>
      </c>
    </row>
    <row r="100" spans="1:14" ht="12.75">
      <c r="A100" s="4" t="s">
        <v>5</v>
      </c>
      <c r="B100" s="11">
        <v>5187</v>
      </c>
      <c r="C100" s="11">
        <v>8554</v>
      </c>
      <c r="D100" s="34">
        <f t="shared" si="17"/>
        <v>13741</v>
      </c>
      <c r="E100" s="11"/>
      <c r="F100" s="35" t="s">
        <v>5</v>
      </c>
      <c r="G100" s="11">
        <v>6023</v>
      </c>
      <c r="H100" s="11">
        <v>8712</v>
      </c>
      <c r="I100" s="34">
        <f t="shared" si="18"/>
        <v>14735</v>
      </c>
      <c r="J100" s="11"/>
      <c r="K100" s="35" t="s">
        <v>5</v>
      </c>
      <c r="L100" s="11">
        <v>5759</v>
      </c>
      <c r="M100" s="11">
        <v>6978</v>
      </c>
      <c r="N100" s="34">
        <f t="shared" si="19"/>
        <v>12737</v>
      </c>
    </row>
    <row r="101" spans="1:14" ht="12.75">
      <c r="A101" s="4" t="s">
        <v>6</v>
      </c>
      <c r="B101" s="11">
        <v>4499</v>
      </c>
      <c r="C101" s="11">
        <v>9758</v>
      </c>
      <c r="D101" s="34">
        <f t="shared" si="17"/>
        <v>14257</v>
      </c>
      <c r="E101" s="11"/>
      <c r="F101" s="35" t="s">
        <v>6</v>
      </c>
      <c r="G101" s="11">
        <v>4812</v>
      </c>
      <c r="H101" s="11">
        <v>8524</v>
      </c>
      <c r="I101" s="34">
        <f t="shared" si="18"/>
        <v>13336</v>
      </c>
      <c r="J101" s="11"/>
      <c r="K101" s="35" t="s">
        <v>6</v>
      </c>
      <c r="L101" s="11">
        <v>4096</v>
      </c>
      <c r="M101" s="11">
        <v>5496</v>
      </c>
      <c r="N101" s="34">
        <f t="shared" si="19"/>
        <v>9592</v>
      </c>
    </row>
    <row r="102" spans="1:14" ht="12.75">
      <c r="A102" s="4" t="s">
        <v>7</v>
      </c>
      <c r="B102" s="11">
        <v>4799</v>
      </c>
      <c r="C102" s="11">
        <v>10207</v>
      </c>
      <c r="D102" s="34">
        <f t="shared" si="17"/>
        <v>15006</v>
      </c>
      <c r="E102" s="11"/>
      <c r="F102" s="35" t="s">
        <v>7</v>
      </c>
      <c r="G102" s="11">
        <v>5871</v>
      </c>
      <c r="H102" s="11">
        <v>10756</v>
      </c>
      <c r="I102" s="34">
        <f t="shared" si="18"/>
        <v>16627</v>
      </c>
      <c r="J102" s="11"/>
      <c r="K102" s="35" t="s">
        <v>7</v>
      </c>
      <c r="L102" s="11">
        <v>5691</v>
      </c>
      <c r="M102" s="11">
        <v>7598</v>
      </c>
      <c r="N102" s="34">
        <f t="shared" si="19"/>
        <v>13289</v>
      </c>
    </row>
    <row r="103" spans="1:14" ht="12.75">
      <c r="A103" s="4" t="s">
        <v>15</v>
      </c>
      <c r="B103" s="11">
        <v>4883</v>
      </c>
      <c r="C103" s="11">
        <v>7287</v>
      </c>
      <c r="D103" s="34">
        <f t="shared" si="17"/>
        <v>12170</v>
      </c>
      <c r="E103" s="11"/>
      <c r="F103" s="35" t="s">
        <v>15</v>
      </c>
      <c r="G103" s="11">
        <v>4841</v>
      </c>
      <c r="H103" s="11">
        <v>8656</v>
      </c>
      <c r="I103" s="34">
        <f t="shared" si="18"/>
        <v>13497</v>
      </c>
      <c r="J103" s="11"/>
      <c r="K103" s="35" t="s">
        <v>15</v>
      </c>
      <c r="L103" s="11">
        <v>5321</v>
      </c>
      <c r="M103" s="11">
        <v>6606</v>
      </c>
      <c r="N103" s="34">
        <f t="shared" si="19"/>
        <v>11927</v>
      </c>
    </row>
    <row r="104" spans="1:14" ht="12.75">
      <c r="A104" s="4" t="s">
        <v>16</v>
      </c>
      <c r="B104" s="11">
        <v>5374</v>
      </c>
      <c r="C104" s="11">
        <v>8893</v>
      </c>
      <c r="D104" s="34">
        <f t="shared" si="17"/>
        <v>14267</v>
      </c>
      <c r="E104" s="11"/>
      <c r="F104" s="35" t="s">
        <v>16</v>
      </c>
      <c r="G104" s="11">
        <v>5564</v>
      </c>
      <c r="H104" s="11">
        <v>10695</v>
      </c>
      <c r="I104" s="34">
        <f t="shared" si="18"/>
        <v>16259</v>
      </c>
      <c r="J104" s="11"/>
      <c r="K104" s="35" t="s">
        <v>16</v>
      </c>
      <c r="L104" s="11">
        <v>5356</v>
      </c>
      <c r="M104" s="11">
        <v>6415</v>
      </c>
      <c r="N104" s="34">
        <f t="shared" si="19"/>
        <v>11771</v>
      </c>
    </row>
    <row r="105" spans="1:14" ht="12.75">
      <c r="A105" s="4" t="s">
        <v>10</v>
      </c>
      <c r="B105" s="11">
        <v>4550</v>
      </c>
      <c r="C105" s="11">
        <v>7104</v>
      </c>
      <c r="D105" s="34">
        <f t="shared" si="17"/>
        <v>11654</v>
      </c>
      <c r="E105" s="11"/>
      <c r="F105" s="35" t="s">
        <v>10</v>
      </c>
      <c r="G105" s="11">
        <v>5628</v>
      </c>
      <c r="H105" s="11">
        <v>9934</v>
      </c>
      <c r="I105" s="34">
        <f t="shared" si="18"/>
        <v>15562</v>
      </c>
      <c r="J105" s="11"/>
      <c r="K105" s="35" t="s">
        <v>10</v>
      </c>
      <c r="L105" s="11">
        <v>6175</v>
      </c>
      <c r="M105" s="11">
        <v>7006</v>
      </c>
      <c r="N105" s="34">
        <f t="shared" si="19"/>
        <v>13181</v>
      </c>
    </row>
    <row r="106" spans="1:14" ht="12.75">
      <c r="A106" s="4" t="s">
        <v>11</v>
      </c>
      <c r="B106" s="11">
        <v>5195</v>
      </c>
      <c r="C106" s="11">
        <v>7041</v>
      </c>
      <c r="D106" s="34">
        <f t="shared" si="17"/>
        <v>12236</v>
      </c>
      <c r="E106" s="11"/>
      <c r="F106" s="35" t="s">
        <v>11</v>
      </c>
      <c r="G106" s="11">
        <v>6127</v>
      </c>
      <c r="H106" s="11">
        <v>8575</v>
      </c>
      <c r="I106" s="34">
        <f t="shared" si="18"/>
        <v>14702</v>
      </c>
      <c r="J106" s="11"/>
      <c r="K106" s="35" t="s">
        <v>11</v>
      </c>
      <c r="L106" s="11">
        <v>6078</v>
      </c>
      <c r="M106" s="11">
        <v>6350</v>
      </c>
      <c r="N106" s="34">
        <f t="shared" si="19"/>
        <v>12428</v>
      </c>
    </row>
    <row r="107" spans="1:14" ht="12.75">
      <c r="A107" s="4" t="s">
        <v>12</v>
      </c>
      <c r="B107" s="11">
        <v>5378</v>
      </c>
      <c r="C107" s="11">
        <v>6668</v>
      </c>
      <c r="D107" s="34">
        <f t="shared" si="17"/>
        <v>12046</v>
      </c>
      <c r="E107" s="11"/>
      <c r="F107" s="35" t="s">
        <v>12</v>
      </c>
      <c r="G107" s="11">
        <v>6075</v>
      </c>
      <c r="H107" s="11">
        <v>9854</v>
      </c>
      <c r="I107" s="34">
        <f t="shared" si="18"/>
        <v>15929</v>
      </c>
      <c r="J107" s="11"/>
      <c r="K107" s="35" t="s">
        <v>12</v>
      </c>
      <c r="L107" s="11">
        <v>6294</v>
      </c>
      <c r="M107" s="11">
        <v>6998</v>
      </c>
      <c r="N107" s="34">
        <f t="shared" si="19"/>
        <v>13292</v>
      </c>
    </row>
    <row r="108" spans="1:14" ht="12.75">
      <c r="A108" s="4" t="s">
        <v>13</v>
      </c>
      <c r="B108" s="11">
        <v>4388</v>
      </c>
      <c r="C108" s="11">
        <v>6486</v>
      </c>
      <c r="D108" s="34">
        <f t="shared" si="17"/>
        <v>10874</v>
      </c>
      <c r="E108" s="11"/>
      <c r="F108" s="35" t="s">
        <v>13</v>
      </c>
      <c r="G108" s="11">
        <v>5764</v>
      </c>
      <c r="H108" s="11">
        <v>10140</v>
      </c>
      <c r="I108" s="34">
        <f t="shared" si="18"/>
        <v>15904</v>
      </c>
      <c r="J108" s="11"/>
      <c r="K108" s="35" t="s">
        <v>13</v>
      </c>
      <c r="L108" s="11">
        <v>5630</v>
      </c>
      <c r="M108" s="11">
        <v>7731</v>
      </c>
      <c r="N108" s="34">
        <f t="shared" si="19"/>
        <v>13361</v>
      </c>
    </row>
    <row r="109" spans="1:14" ht="12.75">
      <c r="A109" s="4" t="s">
        <v>14</v>
      </c>
      <c r="B109" s="11">
        <v>4110</v>
      </c>
      <c r="C109" s="11">
        <v>7282</v>
      </c>
      <c r="D109" s="34">
        <f t="shared" si="17"/>
        <v>11392</v>
      </c>
      <c r="E109" s="11"/>
      <c r="F109" s="35" t="s">
        <v>14</v>
      </c>
      <c r="G109" s="11">
        <v>3684</v>
      </c>
      <c r="H109" s="11">
        <v>9722</v>
      </c>
      <c r="I109" s="34">
        <f t="shared" si="18"/>
        <v>13406</v>
      </c>
      <c r="J109" s="11"/>
      <c r="K109" s="35" t="s">
        <v>14</v>
      </c>
      <c r="L109" s="11">
        <v>5226</v>
      </c>
      <c r="M109" s="11">
        <v>8126</v>
      </c>
      <c r="N109" s="34">
        <f t="shared" si="19"/>
        <v>13352</v>
      </c>
    </row>
    <row r="110" spans="2:14" ht="12.75">
      <c r="B110" s="34">
        <f>SUM(B98:B109)</f>
        <v>58558</v>
      </c>
      <c r="C110" s="34">
        <f>SUM(C98:C109)</f>
        <v>97041</v>
      </c>
      <c r="D110" s="34">
        <f>SUM(D98:D109)</f>
        <v>155599</v>
      </c>
      <c r="E110" s="11"/>
      <c r="F110" s="11"/>
      <c r="G110" s="34">
        <f>SUM(G98:G109)</f>
        <v>64414</v>
      </c>
      <c r="H110" s="34">
        <f>SUM(H98:H109)</f>
        <v>111769</v>
      </c>
      <c r="I110" s="34">
        <f t="shared" si="18"/>
        <v>176183</v>
      </c>
      <c r="J110" s="11"/>
      <c r="K110" s="11"/>
      <c r="L110" s="34">
        <f>SUM(L98:L109)</f>
        <v>65680</v>
      </c>
      <c r="M110" s="34">
        <f>SUM(M98:M109)</f>
        <v>80976</v>
      </c>
      <c r="N110" s="34">
        <f t="shared" si="19"/>
        <v>146656</v>
      </c>
    </row>
    <row r="113" spans="1:14" ht="12.75">
      <c r="A113" s="3">
        <v>1994</v>
      </c>
      <c r="B113" s="1" t="s">
        <v>0</v>
      </c>
      <c r="C113" s="1" t="s">
        <v>1</v>
      </c>
      <c r="D113" s="1" t="s">
        <v>2</v>
      </c>
      <c r="F113" s="3">
        <v>1993</v>
      </c>
      <c r="G113" s="1" t="s">
        <v>0</v>
      </c>
      <c r="H113" s="1" t="s">
        <v>1</v>
      </c>
      <c r="I113" s="1" t="s">
        <v>2</v>
      </c>
      <c r="K113" s="3">
        <v>1992</v>
      </c>
      <c r="L113" s="1" t="s">
        <v>0</v>
      </c>
      <c r="M113" s="1" t="s">
        <v>1</v>
      </c>
      <c r="N113" s="1" t="s">
        <v>2</v>
      </c>
    </row>
    <row r="114" spans="1:14" ht="12.75">
      <c r="A114" s="4" t="s">
        <v>3</v>
      </c>
      <c r="B114">
        <v>4435</v>
      </c>
      <c r="C114">
        <v>5190</v>
      </c>
      <c r="D114" s="2">
        <f>SUM(B114:C114)</f>
        <v>9625</v>
      </c>
      <c r="F114" s="4" t="s">
        <v>3</v>
      </c>
      <c r="G114">
        <v>4146</v>
      </c>
      <c r="H114">
        <v>3163</v>
      </c>
      <c r="I114" s="2">
        <f>SUM(G114:H114)</f>
        <v>7309</v>
      </c>
      <c r="K114" s="4" t="s">
        <v>3</v>
      </c>
      <c r="L114">
        <v>4639</v>
      </c>
      <c r="M114">
        <v>3327</v>
      </c>
      <c r="N114" s="2">
        <f>SUM(L114:M114)</f>
        <v>7966</v>
      </c>
    </row>
    <row r="115" spans="1:14" ht="12.75">
      <c r="A115" s="4" t="s">
        <v>4</v>
      </c>
      <c r="B115">
        <v>4633</v>
      </c>
      <c r="C115">
        <v>4094</v>
      </c>
      <c r="D115" s="2">
        <f aca="true" t="shared" si="20" ref="D115:D125">SUM(B115:C115)</f>
        <v>8727</v>
      </c>
      <c r="F115" s="4" t="s">
        <v>4</v>
      </c>
      <c r="G115">
        <v>4439</v>
      </c>
      <c r="H115">
        <v>3342</v>
      </c>
      <c r="I115" s="2">
        <f aca="true" t="shared" si="21" ref="I115:I125">SUM(G115:H115)</f>
        <v>7781</v>
      </c>
      <c r="K115" s="4" t="s">
        <v>4</v>
      </c>
      <c r="L115">
        <v>4657</v>
      </c>
      <c r="M115">
        <v>3166</v>
      </c>
      <c r="N115" s="2">
        <f aca="true" t="shared" si="22" ref="N115:N125">SUM(L115:M115)</f>
        <v>7823</v>
      </c>
    </row>
    <row r="116" spans="1:14" ht="12.75">
      <c r="A116" s="4" t="s">
        <v>5</v>
      </c>
      <c r="B116">
        <v>5797</v>
      </c>
      <c r="C116">
        <v>6731</v>
      </c>
      <c r="D116" s="2">
        <f t="shared" si="20"/>
        <v>12528</v>
      </c>
      <c r="F116" s="4" t="s">
        <v>5</v>
      </c>
      <c r="G116">
        <v>5286</v>
      </c>
      <c r="H116">
        <v>3781</v>
      </c>
      <c r="I116" s="2">
        <f t="shared" si="21"/>
        <v>9067</v>
      </c>
      <c r="K116" s="4" t="s">
        <v>5</v>
      </c>
      <c r="L116">
        <v>4448</v>
      </c>
      <c r="M116">
        <v>3167</v>
      </c>
      <c r="N116" s="2">
        <f t="shared" si="22"/>
        <v>7615</v>
      </c>
    </row>
    <row r="117" spans="1:14" ht="12.75">
      <c r="A117" s="4" t="s">
        <v>6</v>
      </c>
      <c r="B117">
        <v>4242</v>
      </c>
      <c r="C117">
        <v>3297</v>
      </c>
      <c r="D117" s="2">
        <f t="shared" si="20"/>
        <v>7539</v>
      </c>
      <c r="F117" s="4" t="s">
        <v>6</v>
      </c>
      <c r="G117">
        <v>3626</v>
      </c>
      <c r="H117">
        <v>3369</v>
      </c>
      <c r="I117" s="2">
        <f t="shared" si="21"/>
        <v>6995</v>
      </c>
      <c r="K117" s="4" t="s">
        <v>6</v>
      </c>
      <c r="L117">
        <v>3664</v>
      </c>
      <c r="M117">
        <v>2931</v>
      </c>
      <c r="N117" s="2">
        <f t="shared" si="22"/>
        <v>6595</v>
      </c>
    </row>
    <row r="118" spans="1:14" ht="12.75">
      <c r="A118" s="4" t="s">
        <v>7</v>
      </c>
      <c r="B118">
        <v>5897</v>
      </c>
      <c r="C118">
        <v>4618</v>
      </c>
      <c r="D118" s="2">
        <f t="shared" si="20"/>
        <v>10515</v>
      </c>
      <c r="F118" s="4" t="s">
        <v>7</v>
      </c>
      <c r="G118">
        <v>4102</v>
      </c>
      <c r="H118">
        <v>3382</v>
      </c>
      <c r="I118" s="2">
        <f t="shared" si="21"/>
        <v>7484</v>
      </c>
      <c r="K118" s="4" t="s">
        <v>7</v>
      </c>
      <c r="L118">
        <v>4334</v>
      </c>
      <c r="M118">
        <v>3269</v>
      </c>
      <c r="N118" s="2">
        <f t="shared" si="22"/>
        <v>7603</v>
      </c>
    </row>
    <row r="119" spans="1:14" ht="12.75">
      <c r="A119" s="4" t="s">
        <v>15</v>
      </c>
      <c r="B119">
        <v>5824</v>
      </c>
      <c r="C119">
        <v>4504</v>
      </c>
      <c r="D119" s="2">
        <f t="shared" si="20"/>
        <v>10328</v>
      </c>
      <c r="F119" s="4" t="s">
        <v>15</v>
      </c>
      <c r="G119">
        <v>4443</v>
      </c>
      <c r="H119">
        <v>3597</v>
      </c>
      <c r="I119" s="2">
        <f t="shared" si="21"/>
        <v>8040</v>
      </c>
      <c r="K119" s="4" t="s">
        <v>15</v>
      </c>
      <c r="L119">
        <v>4585</v>
      </c>
      <c r="M119">
        <v>3139</v>
      </c>
      <c r="N119" s="2">
        <f t="shared" si="22"/>
        <v>7724</v>
      </c>
    </row>
    <row r="120" spans="1:14" ht="12.75">
      <c r="A120" s="4" t="s">
        <v>16</v>
      </c>
      <c r="B120">
        <v>5121</v>
      </c>
      <c r="C120">
        <v>4928</v>
      </c>
      <c r="D120" s="2">
        <f t="shared" si="20"/>
        <v>10049</v>
      </c>
      <c r="F120" s="4" t="s">
        <v>16</v>
      </c>
      <c r="G120">
        <v>4777</v>
      </c>
      <c r="H120">
        <v>3520</v>
      </c>
      <c r="I120" s="2">
        <f t="shared" si="21"/>
        <v>8297</v>
      </c>
      <c r="K120" s="4" t="s">
        <v>16</v>
      </c>
      <c r="L120">
        <v>4600</v>
      </c>
      <c r="M120">
        <v>3733</v>
      </c>
      <c r="N120" s="2">
        <f t="shared" si="22"/>
        <v>8333</v>
      </c>
    </row>
    <row r="121" spans="1:14" ht="12.75">
      <c r="A121" s="4" t="s">
        <v>10</v>
      </c>
      <c r="B121">
        <v>5549</v>
      </c>
      <c r="C121">
        <v>5722</v>
      </c>
      <c r="D121" s="2">
        <f t="shared" si="20"/>
        <v>11271</v>
      </c>
      <c r="F121" s="4" t="s">
        <v>10</v>
      </c>
      <c r="G121">
        <v>4080</v>
      </c>
      <c r="H121">
        <v>3671</v>
      </c>
      <c r="I121" s="2">
        <f t="shared" si="21"/>
        <v>7751</v>
      </c>
      <c r="K121" s="4" t="s">
        <v>10</v>
      </c>
      <c r="L121">
        <v>4076</v>
      </c>
      <c r="M121">
        <v>3047</v>
      </c>
      <c r="N121" s="2">
        <f t="shared" si="22"/>
        <v>7123</v>
      </c>
    </row>
    <row r="122" spans="1:14" ht="12.75">
      <c r="A122" s="4" t="s">
        <v>11</v>
      </c>
      <c r="B122">
        <v>5587</v>
      </c>
      <c r="C122">
        <v>5687</v>
      </c>
      <c r="D122" s="2">
        <f t="shared" si="20"/>
        <v>11274</v>
      </c>
      <c r="F122" s="4" t="s">
        <v>11</v>
      </c>
      <c r="G122">
        <v>5058</v>
      </c>
      <c r="H122">
        <v>3654</v>
      </c>
      <c r="I122" s="2">
        <f t="shared" si="21"/>
        <v>8712</v>
      </c>
      <c r="K122" s="4" t="s">
        <v>11</v>
      </c>
      <c r="L122">
        <v>4640</v>
      </c>
      <c r="M122">
        <v>3252</v>
      </c>
      <c r="N122" s="2">
        <f t="shared" si="22"/>
        <v>7892</v>
      </c>
    </row>
    <row r="123" spans="1:14" ht="12.75">
      <c r="A123" s="4" t="s">
        <v>12</v>
      </c>
      <c r="B123">
        <v>5838</v>
      </c>
      <c r="C123">
        <v>5120</v>
      </c>
      <c r="D123" s="2">
        <f t="shared" si="20"/>
        <v>10958</v>
      </c>
      <c r="F123" s="4" t="s">
        <v>12</v>
      </c>
      <c r="G123">
        <v>5136</v>
      </c>
      <c r="H123">
        <v>3543</v>
      </c>
      <c r="I123" s="2">
        <f t="shared" si="21"/>
        <v>8679</v>
      </c>
      <c r="K123" s="4" t="s">
        <v>12</v>
      </c>
      <c r="L123">
        <v>4615</v>
      </c>
      <c r="M123">
        <v>3296</v>
      </c>
      <c r="N123" s="2">
        <f t="shared" si="22"/>
        <v>7911</v>
      </c>
    </row>
    <row r="124" spans="1:14" ht="12.75">
      <c r="A124" s="4" t="s">
        <v>13</v>
      </c>
      <c r="B124">
        <v>5362</v>
      </c>
      <c r="C124">
        <v>5882</v>
      </c>
      <c r="D124" s="2">
        <f t="shared" si="20"/>
        <v>11244</v>
      </c>
      <c r="F124" s="4" t="s">
        <v>13</v>
      </c>
      <c r="G124">
        <v>5197</v>
      </c>
      <c r="H124">
        <v>4089</v>
      </c>
      <c r="I124" s="2">
        <f t="shared" si="21"/>
        <v>9286</v>
      </c>
      <c r="K124" s="4" t="s">
        <v>13</v>
      </c>
      <c r="L124">
        <v>5087</v>
      </c>
      <c r="M124">
        <v>3259</v>
      </c>
      <c r="N124" s="2">
        <f t="shared" si="22"/>
        <v>8346</v>
      </c>
    </row>
    <row r="125" spans="1:14" ht="12.75">
      <c r="A125" s="4" t="s">
        <v>14</v>
      </c>
      <c r="B125">
        <v>3480</v>
      </c>
      <c r="C125">
        <v>6315</v>
      </c>
      <c r="D125" s="2">
        <f t="shared" si="20"/>
        <v>9795</v>
      </c>
      <c r="F125" s="4" t="s">
        <v>14</v>
      </c>
      <c r="G125">
        <v>3532</v>
      </c>
      <c r="H125">
        <v>4730</v>
      </c>
      <c r="I125" s="2">
        <f t="shared" si="21"/>
        <v>8262</v>
      </c>
      <c r="K125" s="4" t="s">
        <v>14</v>
      </c>
      <c r="L125">
        <v>3619</v>
      </c>
      <c r="M125">
        <v>3560</v>
      </c>
      <c r="N125" s="2">
        <f t="shared" si="22"/>
        <v>7179</v>
      </c>
    </row>
    <row r="126" spans="2:14" ht="12.75">
      <c r="B126" s="2">
        <f>SUM(B114:B125)</f>
        <v>61765</v>
      </c>
      <c r="C126" s="2">
        <f>SUM(C114:C125)</f>
        <v>62088</v>
      </c>
      <c r="D126" s="2">
        <f>SUM(D114:D125)</f>
        <v>123853</v>
      </c>
      <c r="G126" s="2">
        <f>SUM(G114:G125)</f>
        <v>53822</v>
      </c>
      <c r="H126" s="2">
        <f>SUM(H114:H125)</f>
        <v>43841</v>
      </c>
      <c r="I126" s="2">
        <f>SUM(I114:I125)</f>
        <v>97663</v>
      </c>
      <c r="L126" s="2">
        <f>SUM(L114:L125)</f>
        <v>52964</v>
      </c>
      <c r="M126" s="2">
        <f>SUM(M114:M125)</f>
        <v>39146</v>
      </c>
      <c r="N126" s="2">
        <f>SUM(N114:N125)</f>
        <v>92110</v>
      </c>
    </row>
    <row r="129" spans="1:14" ht="12.75">
      <c r="A129" s="3">
        <v>1991</v>
      </c>
      <c r="B129" s="1" t="s">
        <v>0</v>
      </c>
      <c r="C129" s="1" t="s">
        <v>1</v>
      </c>
      <c r="D129" s="1" t="s">
        <v>2</v>
      </c>
      <c r="F129" s="3">
        <v>1990</v>
      </c>
      <c r="G129" s="1" t="s">
        <v>0</v>
      </c>
      <c r="H129" s="1" t="s">
        <v>1</v>
      </c>
      <c r="I129" s="1" t="s">
        <v>2</v>
      </c>
      <c r="K129" s="3">
        <v>1989</v>
      </c>
      <c r="L129" s="1" t="s">
        <v>0</v>
      </c>
      <c r="M129" s="1" t="s">
        <v>1</v>
      </c>
      <c r="N129" s="1" t="s">
        <v>2</v>
      </c>
    </row>
    <row r="130" spans="1:14" ht="12.75">
      <c r="A130" s="4" t="s">
        <v>3</v>
      </c>
      <c r="B130">
        <v>4340</v>
      </c>
      <c r="C130">
        <v>2581</v>
      </c>
      <c r="D130" s="2">
        <f>SUM(B130:C130)</f>
        <v>6921</v>
      </c>
      <c r="F130" s="4" t="s">
        <v>3</v>
      </c>
      <c r="G130">
        <f>SUM(I130-H130)</f>
        <v>6173</v>
      </c>
      <c r="H130">
        <v>5457</v>
      </c>
      <c r="I130" s="2">
        <v>11630</v>
      </c>
      <c r="K130" s="4" t="s">
        <v>3</v>
      </c>
      <c r="L130">
        <f>SUM(N130-M130)</f>
        <v>5748</v>
      </c>
      <c r="M130">
        <v>3702</v>
      </c>
      <c r="N130" s="2">
        <v>9450</v>
      </c>
    </row>
    <row r="131" spans="1:14" ht="12.75">
      <c r="A131" s="4" t="s">
        <v>4</v>
      </c>
      <c r="B131">
        <v>4653</v>
      </c>
      <c r="C131">
        <v>2380</v>
      </c>
      <c r="D131" s="2">
        <f aca="true" t="shared" si="23" ref="D131:D141">SUM(B131:C131)</f>
        <v>7033</v>
      </c>
      <c r="F131" s="4" t="s">
        <v>4</v>
      </c>
      <c r="G131">
        <f aca="true" t="shared" si="24" ref="G131:G141">SUM(I131-H131)</f>
        <v>5875</v>
      </c>
      <c r="H131">
        <v>4834</v>
      </c>
      <c r="I131" s="2">
        <v>10709</v>
      </c>
      <c r="K131" s="4" t="s">
        <v>4</v>
      </c>
      <c r="L131">
        <f aca="true" t="shared" si="25" ref="L131:L141">SUM(N131-M131)</f>
        <v>7064</v>
      </c>
      <c r="M131">
        <v>3131</v>
      </c>
      <c r="N131" s="2">
        <v>10195</v>
      </c>
    </row>
    <row r="132" spans="1:14" ht="12.75">
      <c r="A132" s="4" t="s">
        <v>5</v>
      </c>
      <c r="B132">
        <v>5582</v>
      </c>
      <c r="C132">
        <v>4132</v>
      </c>
      <c r="D132" s="2">
        <f t="shared" si="23"/>
        <v>9714</v>
      </c>
      <c r="F132" s="4" t="s">
        <v>5</v>
      </c>
      <c r="G132">
        <f t="shared" si="24"/>
        <v>7629</v>
      </c>
      <c r="H132">
        <v>5833</v>
      </c>
      <c r="I132" s="2">
        <v>13462</v>
      </c>
      <c r="K132" s="4" t="s">
        <v>5</v>
      </c>
      <c r="L132">
        <f t="shared" si="25"/>
        <v>8365</v>
      </c>
      <c r="M132">
        <v>4139</v>
      </c>
      <c r="N132" s="2">
        <v>12504</v>
      </c>
    </row>
    <row r="133" spans="1:14" ht="12.75">
      <c r="A133" s="4" t="s">
        <v>6</v>
      </c>
      <c r="B133">
        <v>4319</v>
      </c>
      <c r="C133">
        <v>3591</v>
      </c>
      <c r="D133" s="2">
        <f t="shared" si="23"/>
        <v>7910</v>
      </c>
      <c r="F133" s="4" t="s">
        <v>6</v>
      </c>
      <c r="G133">
        <f t="shared" si="24"/>
        <v>6137</v>
      </c>
      <c r="H133">
        <v>5443</v>
      </c>
      <c r="I133" s="2">
        <v>11580</v>
      </c>
      <c r="K133" s="4" t="s">
        <v>6</v>
      </c>
      <c r="L133">
        <f t="shared" si="25"/>
        <v>7484</v>
      </c>
      <c r="M133">
        <v>4172</v>
      </c>
      <c r="N133" s="2">
        <v>11656</v>
      </c>
    </row>
    <row r="134" spans="1:14" ht="12.75">
      <c r="A134" s="4" t="s">
        <v>7</v>
      </c>
      <c r="B134">
        <v>4862</v>
      </c>
      <c r="C134">
        <v>4756</v>
      </c>
      <c r="D134" s="2">
        <f t="shared" si="23"/>
        <v>9618</v>
      </c>
      <c r="F134" s="4" t="s">
        <v>7</v>
      </c>
      <c r="G134">
        <f t="shared" si="24"/>
        <v>6560</v>
      </c>
      <c r="H134">
        <v>7441</v>
      </c>
      <c r="I134" s="2">
        <v>14001</v>
      </c>
      <c r="K134" s="4" t="s">
        <v>7</v>
      </c>
      <c r="L134">
        <f t="shared" si="25"/>
        <v>8602</v>
      </c>
      <c r="M134">
        <v>5032</v>
      </c>
      <c r="N134" s="2">
        <v>13634</v>
      </c>
    </row>
    <row r="135" spans="1:14" ht="12.75">
      <c r="A135" s="4" t="s">
        <v>15</v>
      </c>
      <c r="B135">
        <v>4485</v>
      </c>
      <c r="C135">
        <v>4032</v>
      </c>
      <c r="D135" s="2">
        <f t="shared" si="23"/>
        <v>8517</v>
      </c>
      <c r="F135" s="4" t="s">
        <v>15</v>
      </c>
      <c r="G135">
        <f t="shared" si="24"/>
        <v>5586</v>
      </c>
      <c r="H135">
        <v>7074</v>
      </c>
      <c r="I135" s="2">
        <v>12660</v>
      </c>
      <c r="K135" s="4" t="s">
        <v>15</v>
      </c>
      <c r="L135">
        <f t="shared" si="25"/>
        <v>9694</v>
      </c>
      <c r="M135">
        <v>4272</v>
      </c>
      <c r="N135" s="2">
        <v>13966</v>
      </c>
    </row>
    <row r="136" spans="1:14" ht="12.75">
      <c r="A136" s="4" t="s">
        <v>16</v>
      </c>
      <c r="B136">
        <v>4484</v>
      </c>
      <c r="C136">
        <v>5222</v>
      </c>
      <c r="D136" s="2">
        <f t="shared" si="23"/>
        <v>9706</v>
      </c>
      <c r="F136" s="4" t="s">
        <v>16</v>
      </c>
      <c r="G136">
        <f t="shared" si="24"/>
        <v>6375</v>
      </c>
      <c r="H136">
        <v>7432</v>
      </c>
      <c r="I136" s="2">
        <v>13807</v>
      </c>
      <c r="K136" s="4" t="s">
        <v>16</v>
      </c>
      <c r="L136">
        <f t="shared" si="25"/>
        <v>5350</v>
      </c>
      <c r="M136">
        <v>4524</v>
      </c>
      <c r="N136" s="2">
        <v>9874</v>
      </c>
    </row>
    <row r="137" spans="1:14" ht="12.75">
      <c r="A137" s="4" t="s">
        <v>10</v>
      </c>
      <c r="B137">
        <v>4866</v>
      </c>
      <c r="C137">
        <v>4865</v>
      </c>
      <c r="D137" s="2">
        <f t="shared" si="23"/>
        <v>9731</v>
      </c>
      <c r="F137" s="4" t="s">
        <v>10</v>
      </c>
      <c r="G137">
        <f t="shared" si="24"/>
        <v>6879</v>
      </c>
      <c r="H137">
        <v>6883</v>
      </c>
      <c r="I137" s="2">
        <v>13762</v>
      </c>
      <c r="K137" s="4" t="s">
        <v>10</v>
      </c>
      <c r="L137">
        <f t="shared" si="25"/>
        <v>6407</v>
      </c>
      <c r="M137">
        <v>4041</v>
      </c>
      <c r="N137" s="2">
        <v>10448</v>
      </c>
    </row>
    <row r="138" spans="1:14" ht="12.75">
      <c r="A138" s="4" t="s">
        <v>11</v>
      </c>
      <c r="B138">
        <v>5114</v>
      </c>
      <c r="C138">
        <v>4161</v>
      </c>
      <c r="D138" s="2">
        <f t="shared" si="23"/>
        <v>9275</v>
      </c>
      <c r="F138" s="4" t="s">
        <v>11</v>
      </c>
      <c r="G138">
        <f t="shared" si="24"/>
        <v>6502</v>
      </c>
      <c r="H138">
        <v>5734</v>
      </c>
      <c r="I138" s="2">
        <v>12236</v>
      </c>
      <c r="K138" s="4" t="s">
        <v>11</v>
      </c>
      <c r="L138">
        <f t="shared" si="25"/>
        <v>6975</v>
      </c>
      <c r="M138">
        <v>3958</v>
      </c>
      <c r="N138" s="2">
        <v>10933</v>
      </c>
    </row>
    <row r="139" spans="1:14" ht="12.75">
      <c r="A139" s="4" t="s">
        <v>12</v>
      </c>
      <c r="B139">
        <v>5136</v>
      </c>
      <c r="C139">
        <v>3745</v>
      </c>
      <c r="D139" s="2">
        <f t="shared" si="23"/>
        <v>8881</v>
      </c>
      <c r="F139" s="4" t="s">
        <v>12</v>
      </c>
      <c r="G139">
        <f t="shared" si="24"/>
        <v>6874</v>
      </c>
      <c r="H139">
        <v>11626</v>
      </c>
      <c r="I139" s="2">
        <v>18500</v>
      </c>
      <c r="K139" s="4" t="s">
        <v>12</v>
      </c>
      <c r="L139">
        <f t="shared" si="25"/>
        <v>6242</v>
      </c>
      <c r="M139">
        <v>3485</v>
      </c>
      <c r="N139" s="2">
        <v>9727</v>
      </c>
    </row>
    <row r="140" spans="1:14" ht="12.75">
      <c r="A140" s="4" t="s">
        <v>13</v>
      </c>
      <c r="B140">
        <v>4460</v>
      </c>
      <c r="C140">
        <v>3604</v>
      </c>
      <c r="D140" s="2">
        <f t="shared" si="23"/>
        <v>8064</v>
      </c>
      <c r="F140" s="4" t="s">
        <v>13</v>
      </c>
      <c r="G140">
        <f t="shared" si="24"/>
        <v>6431</v>
      </c>
      <c r="H140">
        <v>5357</v>
      </c>
      <c r="I140" s="2">
        <v>11788</v>
      </c>
      <c r="K140" s="4" t="s">
        <v>13</v>
      </c>
      <c r="L140">
        <f t="shared" si="25"/>
        <v>7006</v>
      </c>
      <c r="M140">
        <v>4627</v>
      </c>
      <c r="N140" s="2">
        <v>11633</v>
      </c>
    </row>
    <row r="141" spans="1:14" ht="12.75">
      <c r="A141" s="4" t="s">
        <v>14</v>
      </c>
      <c r="B141">
        <v>3314</v>
      </c>
      <c r="C141">
        <v>4282</v>
      </c>
      <c r="D141" s="2">
        <f t="shared" si="23"/>
        <v>7596</v>
      </c>
      <c r="F141" s="4" t="s">
        <v>14</v>
      </c>
      <c r="G141">
        <f t="shared" si="24"/>
        <v>3401</v>
      </c>
      <c r="H141">
        <v>12210</v>
      </c>
      <c r="I141" s="2">
        <v>15611</v>
      </c>
      <c r="K141" s="4" t="s">
        <v>14</v>
      </c>
      <c r="L141">
        <f t="shared" si="25"/>
        <v>4925</v>
      </c>
      <c r="M141">
        <v>5883</v>
      </c>
      <c r="N141" s="2">
        <v>10808</v>
      </c>
    </row>
    <row r="142" spans="2:15" ht="12.75">
      <c r="B142" s="2">
        <f>SUM(B130:B141)</f>
        <v>55615</v>
      </c>
      <c r="C142" s="2">
        <f>SUM(C130:C141)</f>
        <v>47351</v>
      </c>
      <c r="D142" s="2">
        <f>SUM(D130:D141)</f>
        <v>102966</v>
      </c>
      <c r="G142" s="2">
        <f>SUM(G130:G141)</f>
        <v>74422</v>
      </c>
      <c r="H142" s="2">
        <f>SUM(H130:H141)</f>
        <v>85324</v>
      </c>
      <c r="I142" s="2">
        <f>SUM(I130:I141)</f>
        <v>159746</v>
      </c>
      <c r="L142" s="2">
        <f>SUM(L130:L141)</f>
        <v>83862</v>
      </c>
      <c r="M142" s="2">
        <f>SUM(M130:M141)</f>
        <v>50966</v>
      </c>
      <c r="N142" s="2">
        <f>SUM(N130:N141)</f>
        <v>134828</v>
      </c>
      <c r="O142" s="2"/>
    </row>
    <row r="143" ht="12.75">
      <c r="M143" s="2"/>
    </row>
    <row r="144" ht="12.75">
      <c r="M144" s="2"/>
    </row>
    <row r="145" spans="1:14" ht="12.75">
      <c r="A145" s="3">
        <v>1988</v>
      </c>
      <c r="B145" s="1" t="s">
        <v>0</v>
      </c>
      <c r="C145" s="1" t="s">
        <v>1</v>
      </c>
      <c r="D145" s="1" t="s">
        <v>2</v>
      </c>
      <c r="F145" s="3">
        <v>1987</v>
      </c>
      <c r="G145" s="1" t="s">
        <v>0</v>
      </c>
      <c r="H145" s="1" t="s">
        <v>1</v>
      </c>
      <c r="I145" s="1" t="s">
        <v>2</v>
      </c>
      <c r="K145" s="3">
        <v>1986</v>
      </c>
      <c r="L145" s="1" t="s">
        <v>0</v>
      </c>
      <c r="M145" s="1" t="s">
        <v>1</v>
      </c>
      <c r="N145" s="1" t="s">
        <v>2</v>
      </c>
    </row>
    <row r="146" spans="1:14" ht="12.75">
      <c r="A146" s="4" t="s">
        <v>3</v>
      </c>
      <c r="B146">
        <f>SUM(D146-C146)</f>
        <v>5683</v>
      </c>
      <c r="C146">
        <v>1052</v>
      </c>
      <c r="D146" s="2">
        <v>6735</v>
      </c>
      <c r="F146" s="4" t="s">
        <v>3</v>
      </c>
      <c r="G146">
        <f>SUM(I146-H146)</f>
        <v>5953</v>
      </c>
      <c r="H146">
        <v>501</v>
      </c>
      <c r="I146" s="2">
        <v>6454</v>
      </c>
      <c r="K146" s="4" t="s">
        <v>3</v>
      </c>
      <c r="L146">
        <f>SUM(N146-M146)</f>
        <v>6506</v>
      </c>
      <c r="M146">
        <v>440</v>
      </c>
      <c r="N146" s="2">
        <v>6946</v>
      </c>
    </row>
    <row r="147" spans="1:14" ht="12.75">
      <c r="A147" s="4" t="s">
        <v>4</v>
      </c>
      <c r="B147">
        <f aca="true" t="shared" si="26" ref="B147:B157">SUM(D147-C147)</f>
        <v>5410</v>
      </c>
      <c r="C147">
        <v>865</v>
      </c>
      <c r="D147" s="2">
        <v>6275</v>
      </c>
      <c r="F147" s="4" t="s">
        <v>4</v>
      </c>
      <c r="G147">
        <f aca="true" t="shared" si="27" ref="G147:G157">SUM(I147-H147)</f>
        <v>5582</v>
      </c>
      <c r="H147">
        <v>471</v>
      </c>
      <c r="I147" s="2">
        <v>6053</v>
      </c>
      <c r="K147" s="4" t="s">
        <v>4</v>
      </c>
      <c r="L147">
        <f aca="true" t="shared" si="28" ref="L147:L157">SUM(N147-M147)</f>
        <v>6025</v>
      </c>
      <c r="M147">
        <v>375</v>
      </c>
      <c r="N147" s="2">
        <v>6400</v>
      </c>
    </row>
    <row r="148" spans="1:14" ht="12.75">
      <c r="A148" s="4" t="s">
        <v>5</v>
      </c>
      <c r="B148">
        <f t="shared" si="26"/>
        <v>6326</v>
      </c>
      <c r="C148">
        <v>1050</v>
      </c>
      <c r="D148" s="2">
        <v>7376</v>
      </c>
      <c r="F148" s="4" t="s">
        <v>5</v>
      </c>
      <c r="G148">
        <f t="shared" si="27"/>
        <v>7251</v>
      </c>
      <c r="H148">
        <v>483</v>
      </c>
      <c r="I148" s="2">
        <v>7734</v>
      </c>
      <c r="K148" s="4" t="s">
        <v>5</v>
      </c>
      <c r="L148">
        <f t="shared" si="28"/>
        <v>6945</v>
      </c>
      <c r="M148">
        <v>293</v>
      </c>
      <c r="N148" s="2">
        <v>7238</v>
      </c>
    </row>
    <row r="149" spans="1:14" ht="12.75">
      <c r="A149" s="4" t="s">
        <v>6</v>
      </c>
      <c r="B149">
        <f t="shared" si="26"/>
        <v>4513</v>
      </c>
      <c r="C149">
        <v>969</v>
      </c>
      <c r="D149" s="2">
        <v>5482</v>
      </c>
      <c r="F149" s="4" t="s">
        <v>6</v>
      </c>
      <c r="G149">
        <f t="shared" si="27"/>
        <v>6164</v>
      </c>
      <c r="H149">
        <v>767</v>
      </c>
      <c r="I149" s="2">
        <v>6931</v>
      </c>
      <c r="K149" s="4" t="s">
        <v>6</v>
      </c>
      <c r="L149">
        <f t="shared" si="28"/>
        <v>6079</v>
      </c>
      <c r="M149">
        <v>277</v>
      </c>
      <c r="N149" s="2">
        <v>6356</v>
      </c>
    </row>
    <row r="150" spans="1:14" ht="12.75">
      <c r="A150" s="4" t="s">
        <v>7</v>
      </c>
      <c r="B150">
        <f t="shared" si="26"/>
        <v>5428</v>
      </c>
      <c r="C150">
        <v>900</v>
      </c>
      <c r="D150" s="2">
        <v>6328</v>
      </c>
      <c r="F150" s="4" t="s">
        <v>7</v>
      </c>
      <c r="G150">
        <f t="shared" si="27"/>
        <v>6252</v>
      </c>
      <c r="H150">
        <v>989</v>
      </c>
      <c r="I150" s="2">
        <v>7241</v>
      </c>
      <c r="K150" s="4" t="s">
        <v>7</v>
      </c>
      <c r="L150">
        <f t="shared" si="28"/>
        <v>6126</v>
      </c>
      <c r="M150">
        <v>240</v>
      </c>
      <c r="N150" s="2">
        <v>6366</v>
      </c>
    </row>
    <row r="151" spans="1:14" ht="12.75">
      <c r="A151" s="4" t="s">
        <v>15</v>
      </c>
      <c r="B151">
        <f t="shared" si="26"/>
        <v>5743</v>
      </c>
      <c r="C151">
        <v>1215</v>
      </c>
      <c r="D151" s="2">
        <v>6958</v>
      </c>
      <c r="F151" s="4" t="s">
        <v>15</v>
      </c>
      <c r="G151">
        <f t="shared" si="27"/>
        <v>7088</v>
      </c>
      <c r="H151">
        <v>853</v>
      </c>
      <c r="I151" s="2">
        <v>7941</v>
      </c>
      <c r="K151" s="4" t="s">
        <v>15</v>
      </c>
      <c r="L151">
        <f t="shared" si="28"/>
        <v>5355</v>
      </c>
      <c r="M151">
        <v>179</v>
      </c>
      <c r="N151" s="2">
        <v>5534</v>
      </c>
    </row>
    <row r="152" spans="1:14" ht="12.75">
      <c r="A152" s="4" t="s">
        <v>16</v>
      </c>
      <c r="B152">
        <f t="shared" si="26"/>
        <v>5670</v>
      </c>
      <c r="C152">
        <v>1510</v>
      </c>
      <c r="D152" s="2">
        <v>7180</v>
      </c>
      <c r="F152" s="4" t="s">
        <v>16</v>
      </c>
      <c r="G152">
        <f t="shared" si="27"/>
        <v>7071</v>
      </c>
      <c r="H152">
        <v>1303</v>
      </c>
      <c r="I152" s="2">
        <v>8374</v>
      </c>
      <c r="K152" s="4" t="s">
        <v>16</v>
      </c>
      <c r="L152">
        <f t="shared" si="28"/>
        <v>7744</v>
      </c>
      <c r="M152">
        <v>319</v>
      </c>
      <c r="N152" s="2">
        <v>8063</v>
      </c>
    </row>
    <row r="153" spans="1:14" ht="12.75">
      <c r="A153" s="4" t="s">
        <v>10</v>
      </c>
      <c r="B153">
        <f t="shared" si="26"/>
        <v>6305</v>
      </c>
      <c r="C153">
        <v>1752</v>
      </c>
      <c r="D153" s="2">
        <v>8057</v>
      </c>
      <c r="F153" s="4" t="s">
        <v>10</v>
      </c>
      <c r="G153">
        <f t="shared" si="27"/>
        <v>7267</v>
      </c>
      <c r="H153">
        <v>1661</v>
      </c>
      <c r="I153" s="2">
        <v>8928</v>
      </c>
      <c r="K153" s="4" t="s">
        <v>10</v>
      </c>
      <c r="L153">
        <f t="shared" si="28"/>
        <v>7863</v>
      </c>
      <c r="M153">
        <v>252</v>
      </c>
      <c r="N153" s="2">
        <v>8115</v>
      </c>
    </row>
    <row r="154" spans="1:14" ht="12.75">
      <c r="A154" s="4" t="s">
        <v>11</v>
      </c>
      <c r="B154">
        <f t="shared" si="26"/>
        <v>7077</v>
      </c>
      <c r="C154">
        <v>1299</v>
      </c>
      <c r="D154" s="2">
        <v>8376</v>
      </c>
      <c r="F154" s="4" t="s">
        <v>11</v>
      </c>
      <c r="G154">
        <f t="shared" si="27"/>
        <v>7798</v>
      </c>
      <c r="H154">
        <v>1726</v>
      </c>
      <c r="I154" s="2">
        <v>9524</v>
      </c>
      <c r="K154" s="4" t="s">
        <v>11</v>
      </c>
      <c r="L154">
        <f t="shared" si="28"/>
        <v>8893</v>
      </c>
      <c r="M154">
        <v>255</v>
      </c>
      <c r="N154" s="2">
        <v>9148</v>
      </c>
    </row>
    <row r="155" spans="1:14" ht="12.75">
      <c r="A155" s="4" t="s">
        <v>12</v>
      </c>
      <c r="B155">
        <f t="shared" si="26"/>
        <v>7066</v>
      </c>
      <c r="C155">
        <v>1791</v>
      </c>
      <c r="D155" s="2">
        <v>8857</v>
      </c>
      <c r="F155" s="4" t="s">
        <v>12</v>
      </c>
      <c r="G155">
        <f t="shared" si="27"/>
        <v>6510</v>
      </c>
      <c r="H155">
        <v>1096</v>
      </c>
      <c r="I155" s="2">
        <v>7606</v>
      </c>
      <c r="K155" s="4" t="s">
        <v>12</v>
      </c>
      <c r="L155">
        <f t="shared" si="28"/>
        <v>5293</v>
      </c>
      <c r="M155">
        <v>412</v>
      </c>
      <c r="N155" s="2">
        <v>5705</v>
      </c>
    </row>
    <row r="156" spans="1:14" ht="12.75">
      <c r="A156" s="4" t="s">
        <v>13</v>
      </c>
      <c r="B156">
        <f t="shared" si="26"/>
        <v>6698</v>
      </c>
      <c r="C156">
        <v>2217</v>
      </c>
      <c r="D156" s="2">
        <v>8915</v>
      </c>
      <c r="F156" s="4" t="s">
        <v>13</v>
      </c>
      <c r="G156">
        <f t="shared" si="27"/>
        <v>6375</v>
      </c>
      <c r="H156">
        <v>1077</v>
      </c>
      <c r="I156" s="2">
        <v>7452</v>
      </c>
      <c r="K156" s="4" t="s">
        <v>13</v>
      </c>
      <c r="L156">
        <f t="shared" si="28"/>
        <v>5361</v>
      </c>
      <c r="M156">
        <v>400</v>
      </c>
      <c r="N156" s="2">
        <v>5761</v>
      </c>
    </row>
    <row r="157" spans="1:14" ht="12.75">
      <c r="A157" s="4" t="s">
        <v>14</v>
      </c>
      <c r="B157">
        <f t="shared" si="26"/>
        <v>5299</v>
      </c>
      <c r="C157">
        <v>2751</v>
      </c>
      <c r="D157" s="2">
        <v>8050</v>
      </c>
      <c r="F157" s="4" t="s">
        <v>14</v>
      </c>
      <c r="G157">
        <f t="shared" si="27"/>
        <v>4188</v>
      </c>
      <c r="H157">
        <v>1202</v>
      </c>
      <c r="I157" s="2">
        <v>5390</v>
      </c>
      <c r="K157" s="4" t="s">
        <v>14</v>
      </c>
      <c r="L157">
        <f t="shared" si="28"/>
        <v>3885</v>
      </c>
      <c r="M157">
        <v>504</v>
      </c>
      <c r="N157" s="2">
        <v>4389</v>
      </c>
    </row>
    <row r="158" spans="2:14" ht="12.75">
      <c r="B158" s="2">
        <f>SUM(B146:B157)</f>
        <v>71218</v>
      </c>
      <c r="C158" s="2">
        <f>SUM(C146:C157)</f>
        <v>17371</v>
      </c>
      <c r="D158" s="2">
        <f>SUM(D146:D157)</f>
        <v>88589</v>
      </c>
      <c r="G158" s="2">
        <f>SUM(G146:G157)</f>
        <v>77499</v>
      </c>
      <c r="H158" s="2">
        <f>SUM(H146:H157)</f>
        <v>12129</v>
      </c>
      <c r="I158" s="2">
        <f>SUM(I146:I157)</f>
        <v>89628</v>
      </c>
      <c r="L158" s="2">
        <f>SUM(L146:L157)</f>
        <v>76075</v>
      </c>
      <c r="M158" s="2">
        <f>SUM(M146:M157)</f>
        <v>3946</v>
      </c>
      <c r="N158" s="2">
        <f>SUM(N146:N157)</f>
        <v>80021</v>
      </c>
    </row>
    <row r="161" spans="1:14" ht="12.75">
      <c r="A161" s="3">
        <v>1985</v>
      </c>
      <c r="B161" s="1" t="s">
        <v>0</v>
      </c>
      <c r="C161" s="1" t="s">
        <v>1</v>
      </c>
      <c r="D161" s="1" t="s">
        <v>2</v>
      </c>
      <c r="F161" s="3">
        <v>1984</v>
      </c>
      <c r="G161" s="1" t="s">
        <v>0</v>
      </c>
      <c r="H161" s="1" t="s">
        <v>1</v>
      </c>
      <c r="I161" s="1" t="s">
        <v>2</v>
      </c>
      <c r="K161" s="3">
        <v>1983</v>
      </c>
      <c r="L161" s="1" t="s">
        <v>0</v>
      </c>
      <c r="M161" s="1" t="s">
        <v>1</v>
      </c>
      <c r="N161" s="1" t="s">
        <v>2</v>
      </c>
    </row>
    <row r="162" spans="1:14" ht="12.75">
      <c r="A162" s="4" t="s">
        <v>3</v>
      </c>
      <c r="B162">
        <f aca="true" t="shared" si="29" ref="B162:B173">SUM(D162-C162)</f>
        <v>5956</v>
      </c>
      <c r="C162">
        <v>357</v>
      </c>
      <c r="D162" s="2">
        <v>6313</v>
      </c>
      <c r="F162" s="4" t="s">
        <v>3</v>
      </c>
      <c r="G162">
        <f>SUM(I162-H162)</f>
        <v>6952</v>
      </c>
      <c r="H162">
        <v>226</v>
      </c>
      <c r="I162" s="2">
        <v>7178</v>
      </c>
      <c r="K162" s="4" t="s">
        <v>3</v>
      </c>
      <c r="L162">
        <f>SUM(N162-M162)</f>
        <v>5989</v>
      </c>
      <c r="M162">
        <v>161</v>
      </c>
      <c r="N162" s="2">
        <v>6150</v>
      </c>
    </row>
    <row r="163" spans="1:14" ht="12.75">
      <c r="A163" s="4" t="s">
        <v>4</v>
      </c>
      <c r="B163">
        <f t="shared" si="29"/>
        <v>5430</v>
      </c>
      <c r="C163">
        <v>238</v>
      </c>
      <c r="D163" s="2">
        <v>5668</v>
      </c>
      <c r="F163" s="4" t="s">
        <v>4</v>
      </c>
      <c r="G163">
        <f aca="true" t="shared" si="30" ref="G163:G173">SUM(I163-H163)</f>
        <v>7978</v>
      </c>
      <c r="H163">
        <v>228</v>
      </c>
      <c r="I163" s="2">
        <v>8206</v>
      </c>
      <c r="K163" s="4" t="s">
        <v>4</v>
      </c>
      <c r="L163">
        <f aca="true" t="shared" si="31" ref="L163:L173">SUM(N163-M163)</f>
        <v>5950</v>
      </c>
      <c r="M163">
        <v>171</v>
      </c>
      <c r="N163" s="2">
        <v>6121</v>
      </c>
    </row>
    <row r="164" spans="1:14" ht="12.75">
      <c r="A164" s="4" t="s">
        <v>5</v>
      </c>
      <c r="B164">
        <f t="shared" si="29"/>
        <v>6737</v>
      </c>
      <c r="C164">
        <v>291</v>
      </c>
      <c r="D164" s="2">
        <v>7028</v>
      </c>
      <c r="F164" s="4" t="s">
        <v>5</v>
      </c>
      <c r="G164">
        <f t="shared" si="30"/>
        <v>8983</v>
      </c>
      <c r="H164">
        <v>150</v>
      </c>
      <c r="I164" s="2">
        <v>9133</v>
      </c>
      <c r="K164" s="4" t="s">
        <v>5</v>
      </c>
      <c r="L164">
        <f t="shared" si="31"/>
        <v>9973</v>
      </c>
      <c r="M164">
        <v>159</v>
      </c>
      <c r="N164" s="2">
        <v>10132</v>
      </c>
    </row>
    <row r="165" spans="1:14" ht="12.75">
      <c r="A165" s="4" t="s">
        <v>6</v>
      </c>
      <c r="B165">
        <f t="shared" si="29"/>
        <v>6354</v>
      </c>
      <c r="C165">
        <v>181</v>
      </c>
      <c r="D165" s="2">
        <v>6535</v>
      </c>
      <c r="F165" s="4" t="s">
        <v>6</v>
      </c>
      <c r="G165">
        <f t="shared" si="30"/>
        <v>6191</v>
      </c>
      <c r="H165">
        <v>149</v>
      </c>
      <c r="I165" s="2">
        <v>6340</v>
      </c>
      <c r="K165" s="4" t="s">
        <v>6</v>
      </c>
      <c r="L165">
        <f t="shared" si="31"/>
        <v>5544</v>
      </c>
      <c r="M165">
        <v>86</v>
      </c>
      <c r="N165" s="2">
        <v>5630</v>
      </c>
    </row>
    <row r="166" spans="1:14" ht="12.75">
      <c r="A166" s="4" t="s">
        <v>7</v>
      </c>
      <c r="B166">
        <f t="shared" si="29"/>
        <v>8275</v>
      </c>
      <c r="C166">
        <v>239</v>
      </c>
      <c r="D166" s="2">
        <v>8514</v>
      </c>
      <c r="F166" s="4" t="s">
        <v>7</v>
      </c>
      <c r="G166">
        <f t="shared" si="30"/>
        <v>7979</v>
      </c>
      <c r="H166">
        <v>181</v>
      </c>
      <c r="I166" s="2">
        <v>8160</v>
      </c>
      <c r="K166" s="4" t="s">
        <v>7</v>
      </c>
      <c r="L166">
        <f t="shared" si="31"/>
        <v>5351</v>
      </c>
      <c r="M166">
        <v>147</v>
      </c>
      <c r="N166" s="2">
        <v>5498</v>
      </c>
    </row>
    <row r="167" spans="1:14" ht="12.75">
      <c r="A167" s="4" t="s">
        <v>15</v>
      </c>
      <c r="B167">
        <f t="shared" si="29"/>
        <v>6698</v>
      </c>
      <c r="C167">
        <v>140</v>
      </c>
      <c r="D167" s="2">
        <v>6838</v>
      </c>
      <c r="F167" s="4" t="s">
        <v>15</v>
      </c>
      <c r="G167">
        <f t="shared" si="30"/>
        <v>7175</v>
      </c>
      <c r="H167">
        <v>113</v>
      </c>
      <c r="I167" s="2">
        <v>7288</v>
      </c>
      <c r="K167" s="4" t="s">
        <v>15</v>
      </c>
      <c r="L167">
        <f t="shared" si="31"/>
        <v>4722</v>
      </c>
      <c r="M167">
        <v>186</v>
      </c>
      <c r="N167" s="2">
        <v>4908</v>
      </c>
    </row>
    <row r="168" spans="1:14" ht="12.75">
      <c r="A168" s="4" t="s">
        <v>16</v>
      </c>
      <c r="B168">
        <f t="shared" si="29"/>
        <v>8658</v>
      </c>
      <c r="C168">
        <v>176</v>
      </c>
      <c r="D168" s="2">
        <v>8834</v>
      </c>
      <c r="F168" s="4" t="s">
        <v>16</v>
      </c>
      <c r="G168">
        <f t="shared" si="30"/>
        <v>11091</v>
      </c>
      <c r="H168">
        <v>167</v>
      </c>
      <c r="I168" s="2">
        <v>11258</v>
      </c>
      <c r="K168" s="4" t="s">
        <v>16</v>
      </c>
      <c r="L168">
        <f t="shared" si="31"/>
        <v>5059</v>
      </c>
      <c r="M168">
        <v>116</v>
      </c>
      <c r="N168" s="2">
        <v>5175</v>
      </c>
    </row>
    <row r="169" spans="1:14" ht="12.75">
      <c r="A169" s="4" t="s">
        <v>10</v>
      </c>
      <c r="B169">
        <f t="shared" si="29"/>
        <v>7766</v>
      </c>
      <c r="C169">
        <v>208</v>
      </c>
      <c r="D169" s="2">
        <v>7974</v>
      </c>
      <c r="F169" s="4" t="s">
        <v>10</v>
      </c>
      <c r="G169">
        <f t="shared" si="30"/>
        <v>10287</v>
      </c>
      <c r="H169">
        <v>164</v>
      </c>
      <c r="I169" s="2">
        <v>10451</v>
      </c>
      <c r="K169" s="4" t="s">
        <v>10</v>
      </c>
      <c r="L169">
        <f t="shared" si="31"/>
        <v>5738</v>
      </c>
      <c r="M169">
        <v>136</v>
      </c>
      <c r="N169" s="2">
        <v>5874</v>
      </c>
    </row>
    <row r="170" spans="1:14" ht="12.75">
      <c r="A170" s="4" t="s">
        <v>11</v>
      </c>
      <c r="B170">
        <f t="shared" si="29"/>
        <v>7081</v>
      </c>
      <c r="C170">
        <v>219</v>
      </c>
      <c r="D170" s="2">
        <v>7300</v>
      </c>
      <c r="F170" s="4" t="s">
        <v>11</v>
      </c>
      <c r="G170">
        <f t="shared" si="30"/>
        <v>8482</v>
      </c>
      <c r="H170">
        <v>148</v>
      </c>
      <c r="I170" s="2">
        <v>8630</v>
      </c>
      <c r="K170" s="4" t="s">
        <v>11</v>
      </c>
      <c r="L170">
        <f t="shared" si="31"/>
        <v>6983</v>
      </c>
      <c r="M170">
        <v>120</v>
      </c>
      <c r="N170" s="2">
        <v>7103</v>
      </c>
    </row>
    <row r="171" spans="1:14" ht="12.75">
      <c r="A171" s="4" t="s">
        <v>12</v>
      </c>
      <c r="B171">
        <f t="shared" si="29"/>
        <v>6989</v>
      </c>
      <c r="C171">
        <v>207</v>
      </c>
      <c r="D171" s="2">
        <v>7196</v>
      </c>
      <c r="F171" s="4" t="s">
        <v>12</v>
      </c>
      <c r="G171">
        <f t="shared" si="30"/>
        <v>8298</v>
      </c>
      <c r="H171">
        <v>162</v>
      </c>
      <c r="I171" s="2">
        <v>8460</v>
      </c>
      <c r="K171" s="4" t="s">
        <v>12</v>
      </c>
      <c r="L171">
        <f t="shared" si="31"/>
        <v>6234</v>
      </c>
      <c r="M171">
        <v>115</v>
      </c>
      <c r="N171" s="2">
        <v>6349</v>
      </c>
    </row>
    <row r="172" spans="1:14" ht="12.75">
      <c r="A172" s="4" t="s">
        <v>13</v>
      </c>
      <c r="B172">
        <f t="shared" si="29"/>
        <v>7016</v>
      </c>
      <c r="C172">
        <v>266</v>
      </c>
      <c r="D172" s="2">
        <v>7282</v>
      </c>
      <c r="F172" s="4" t="s">
        <v>13</v>
      </c>
      <c r="G172">
        <f t="shared" si="30"/>
        <v>8085</v>
      </c>
      <c r="H172">
        <v>172</v>
      </c>
      <c r="I172" s="2">
        <v>8257</v>
      </c>
      <c r="K172" s="4" t="s">
        <v>13</v>
      </c>
      <c r="L172">
        <f t="shared" si="31"/>
        <v>7327</v>
      </c>
      <c r="M172">
        <v>136</v>
      </c>
      <c r="N172" s="2">
        <v>7463</v>
      </c>
    </row>
    <row r="173" spans="1:14" ht="12.75">
      <c r="A173" s="4" t="s">
        <v>14</v>
      </c>
      <c r="B173">
        <f t="shared" si="29"/>
        <v>4556</v>
      </c>
      <c r="C173">
        <v>396</v>
      </c>
      <c r="D173" s="2">
        <v>4952</v>
      </c>
      <c r="F173" s="4" t="s">
        <v>14</v>
      </c>
      <c r="G173">
        <f t="shared" si="30"/>
        <v>4917</v>
      </c>
      <c r="H173">
        <v>159</v>
      </c>
      <c r="I173" s="2">
        <v>5076</v>
      </c>
      <c r="K173" s="4" t="s">
        <v>14</v>
      </c>
      <c r="L173">
        <f t="shared" si="31"/>
        <v>5215</v>
      </c>
      <c r="M173">
        <v>233</v>
      </c>
      <c r="N173" s="2">
        <v>5448</v>
      </c>
    </row>
    <row r="174" spans="2:14" ht="12.75">
      <c r="B174" s="2">
        <f>SUM(B162:B173)</f>
        <v>81516</v>
      </c>
      <c r="C174" s="2">
        <f>SUM(C162:C173)</f>
        <v>2918</v>
      </c>
      <c r="D174" s="2">
        <f>SUM(D162:D173)</f>
        <v>84434</v>
      </c>
      <c r="G174" s="2">
        <f>SUM(G162:G173)</f>
        <v>96418</v>
      </c>
      <c r="H174" s="2">
        <f>SUM(H162:H173)</f>
        <v>2019</v>
      </c>
      <c r="I174" s="2">
        <f>SUM(I162:I173)</f>
        <v>98437</v>
      </c>
      <c r="L174" s="2">
        <f>SUM(L162:L173)</f>
        <v>74085</v>
      </c>
      <c r="M174" s="2">
        <f>SUM(M162:M173)</f>
        <v>1766</v>
      </c>
      <c r="N174" s="2">
        <f>SUM(N162:N173)</f>
        <v>75851</v>
      </c>
    </row>
    <row r="177" spans="1:14" ht="12.75">
      <c r="A177" s="3">
        <v>1982</v>
      </c>
      <c r="B177" s="1" t="s">
        <v>0</v>
      </c>
      <c r="C177" s="1" t="s">
        <v>1</v>
      </c>
      <c r="D177" s="1" t="s">
        <v>2</v>
      </c>
      <c r="F177" s="3">
        <v>1981</v>
      </c>
      <c r="G177" s="1" t="s">
        <v>0</v>
      </c>
      <c r="H177" s="1" t="s">
        <v>1</v>
      </c>
      <c r="I177" s="1" t="s">
        <v>2</v>
      </c>
      <c r="K177" s="3">
        <v>1980</v>
      </c>
      <c r="L177" s="1" t="s">
        <v>0</v>
      </c>
      <c r="M177" s="1" t="s">
        <v>1</v>
      </c>
      <c r="N177" s="1" t="s">
        <v>2</v>
      </c>
    </row>
    <row r="178" spans="1:14" ht="12.75">
      <c r="A178" s="4" t="s">
        <v>3</v>
      </c>
      <c r="B178">
        <f aca="true" t="shared" si="32" ref="B178:B189">SUM(D178-C178)</f>
        <v>7318</v>
      </c>
      <c r="C178">
        <v>149</v>
      </c>
      <c r="D178" s="2">
        <v>7467</v>
      </c>
      <c r="F178" s="4" t="s">
        <v>3</v>
      </c>
      <c r="G178">
        <f aca="true" t="shared" si="33" ref="G178:G189">SUM(I178-H178)</f>
        <v>6120</v>
      </c>
      <c r="H178">
        <v>245</v>
      </c>
      <c r="I178" s="2">
        <v>6365</v>
      </c>
      <c r="K178" s="4" t="s">
        <v>3</v>
      </c>
      <c r="L178">
        <f aca="true" t="shared" si="34" ref="L178:L189">SUM(N178-M178)</f>
        <v>5646</v>
      </c>
      <c r="M178">
        <v>339</v>
      </c>
      <c r="N178" s="2">
        <v>5985</v>
      </c>
    </row>
    <row r="179" spans="1:14" ht="12.75">
      <c r="A179" s="4" t="s">
        <v>4</v>
      </c>
      <c r="B179">
        <f t="shared" si="32"/>
        <v>6992</v>
      </c>
      <c r="C179">
        <v>176</v>
      </c>
      <c r="D179" s="2">
        <v>7168</v>
      </c>
      <c r="F179" s="4" t="s">
        <v>4</v>
      </c>
      <c r="G179">
        <f t="shared" si="33"/>
        <v>6520</v>
      </c>
      <c r="H179">
        <v>181</v>
      </c>
      <c r="I179" s="2">
        <v>6701</v>
      </c>
      <c r="K179" s="4" t="s">
        <v>4</v>
      </c>
      <c r="L179">
        <f t="shared" si="34"/>
        <v>5473</v>
      </c>
      <c r="M179">
        <v>253</v>
      </c>
      <c r="N179" s="2">
        <v>5726</v>
      </c>
    </row>
    <row r="180" spans="1:14" ht="12.75">
      <c r="A180" s="4" t="s">
        <v>5</v>
      </c>
      <c r="B180">
        <f t="shared" si="32"/>
        <v>9404</v>
      </c>
      <c r="C180">
        <v>140</v>
      </c>
      <c r="D180" s="2">
        <v>9544</v>
      </c>
      <c r="F180" s="4" t="s">
        <v>5</v>
      </c>
      <c r="G180">
        <f t="shared" si="33"/>
        <v>7475</v>
      </c>
      <c r="H180">
        <v>184</v>
      </c>
      <c r="I180" s="2">
        <v>7659</v>
      </c>
      <c r="K180" s="4" t="s">
        <v>5</v>
      </c>
      <c r="L180">
        <f t="shared" si="34"/>
        <v>6142</v>
      </c>
      <c r="M180">
        <v>205</v>
      </c>
      <c r="N180" s="2">
        <v>6347</v>
      </c>
    </row>
    <row r="181" spans="1:14" ht="12.75">
      <c r="A181" s="4" t="s">
        <v>6</v>
      </c>
      <c r="B181">
        <f t="shared" si="32"/>
        <v>7575</v>
      </c>
      <c r="C181">
        <v>122</v>
      </c>
      <c r="D181" s="2">
        <v>7697</v>
      </c>
      <c r="F181" s="4" t="s">
        <v>6</v>
      </c>
      <c r="G181">
        <f t="shared" si="33"/>
        <v>7802</v>
      </c>
      <c r="H181">
        <v>163</v>
      </c>
      <c r="I181" s="2">
        <v>7965</v>
      </c>
      <c r="K181" s="4" t="s">
        <v>6</v>
      </c>
      <c r="L181">
        <f t="shared" si="34"/>
        <v>5450</v>
      </c>
      <c r="M181">
        <v>190</v>
      </c>
      <c r="N181" s="2">
        <v>5640</v>
      </c>
    </row>
    <row r="182" spans="1:14" ht="12.75">
      <c r="A182" s="4" t="s">
        <v>7</v>
      </c>
      <c r="B182">
        <f t="shared" si="32"/>
        <v>8074</v>
      </c>
      <c r="C182">
        <v>197</v>
      </c>
      <c r="D182" s="2">
        <v>8271</v>
      </c>
      <c r="F182" s="4" t="s">
        <v>7</v>
      </c>
      <c r="G182">
        <f t="shared" si="33"/>
        <v>7312</v>
      </c>
      <c r="H182">
        <v>186</v>
      </c>
      <c r="I182" s="2">
        <v>7498</v>
      </c>
      <c r="K182" s="4" t="s">
        <v>7</v>
      </c>
      <c r="L182">
        <f t="shared" si="34"/>
        <v>6811</v>
      </c>
      <c r="M182">
        <v>366</v>
      </c>
      <c r="N182" s="2">
        <v>7177</v>
      </c>
    </row>
    <row r="183" spans="1:14" ht="12.75">
      <c r="A183" s="4" t="s">
        <v>15</v>
      </c>
      <c r="B183">
        <f t="shared" si="32"/>
        <v>8434</v>
      </c>
      <c r="C183">
        <v>140</v>
      </c>
      <c r="D183" s="2">
        <v>8574</v>
      </c>
      <c r="F183" s="4" t="s">
        <v>15</v>
      </c>
      <c r="G183">
        <f t="shared" si="33"/>
        <v>7877</v>
      </c>
      <c r="H183">
        <v>100</v>
      </c>
      <c r="I183" s="2">
        <v>7977</v>
      </c>
      <c r="K183" s="4" t="s">
        <v>15</v>
      </c>
      <c r="L183">
        <f t="shared" si="34"/>
        <v>6195</v>
      </c>
      <c r="M183">
        <v>169</v>
      </c>
      <c r="N183" s="2">
        <v>6364</v>
      </c>
    </row>
    <row r="184" spans="1:14" ht="12.75">
      <c r="A184" s="4" t="s">
        <v>16</v>
      </c>
      <c r="B184">
        <f t="shared" si="32"/>
        <v>7244</v>
      </c>
      <c r="C184">
        <v>98</v>
      </c>
      <c r="D184" s="2">
        <v>7342</v>
      </c>
      <c r="F184" s="4" t="s">
        <v>16</v>
      </c>
      <c r="G184">
        <f t="shared" si="33"/>
        <v>8519</v>
      </c>
      <c r="H184">
        <v>136</v>
      </c>
      <c r="I184" s="2">
        <v>8655</v>
      </c>
      <c r="K184" s="4" t="s">
        <v>16</v>
      </c>
      <c r="L184">
        <f t="shared" si="34"/>
        <v>7670</v>
      </c>
      <c r="M184">
        <v>166</v>
      </c>
      <c r="N184" s="2">
        <v>7836</v>
      </c>
    </row>
    <row r="185" spans="1:14" ht="12.75">
      <c r="A185" s="4" t="s">
        <v>10</v>
      </c>
      <c r="B185">
        <f t="shared" si="32"/>
        <v>6379</v>
      </c>
      <c r="C185">
        <v>121</v>
      </c>
      <c r="D185" s="2">
        <v>6500</v>
      </c>
      <c r="F185" s="4" t="s">
        <v>10</v>
      </c>
      <c r="G185">
        <f t="shared" si="33"/>
        <v>7419</v>
      </c>
      <c r="H185">
        <v>122</v>
      </c>
      <c r="I185" s="2">
        <v>7541</v>
      </c>
      <c r="K185" s="4" t="s">
        <v>10</v>
      </c>
      <c r="L185">
        <f t="shared" si="34"/>
        <v>6501</v>
      </c>
      <c r="M185">
        <v>154</v>
      </c>
      <c r="N185" s="2">
        <v>6655</v>
      </c>
    </row>
    <row r="186" spans="1:14" ht="12.75">
      <c r="A186" s="4" t="s">
        <v>11</v>
      </c>
      <c r="B186">
        <f t="shared" si="32"/>
        <v>5902</v>
      </c>
      <c r="C186">
        <v>155</v>
      </c>
      <c r="D186" s="2">
        <v>6057</v>
      </c>
      <c r="F186" s="4" t="s">
        <v>11</v>
      </c>
      <c r="G186">
        <f t="shared" si="33"/>
        <v>8170</v>
      </c>
      <c r="H186">
        <v>105</v>
      </c>
      <c r="I186" s="2">
        <v>8275</v>
      </c>
      <c r="K186" s="4" t="s">
        <v>11</v>
      </c>
      <c r="L186">
        <f t="shared" si="34"/>
        <v>6641</v>
      </c>
      <c r="M186">
        <v>225</v>
      </c>
      <c r="N186" s="2">
        <v>6866</v>
      </c>
    </row>
    <row r="187" spans="1:14" ht="12.75">
      <c r="A187" s="4" t="s">
        <v>12</v>
      </c>
      <c r="B187">
        <f t="shared" si="32"/>
        <v>5808</v>
      </c>
      <c r="C187">
        <v>128</v>
      </c>
      <c r="D187" s="2">
        <v>5936</v>
      </c>
      <c r="F187" s="4" t="s">
        <v>12</v>
      </c>
      <c r="G187">
        <f t="shared" si="33"/>
        <v>8222</v>
      </c>
      <c r="H187">
        <v>129</v>
      </c>
      <c r="I187" s="2">
        <v>8351</v>
      </c>
      <c r="K187" s="4" t="s">
        <v>12</v>
      </c>
      <c r="L187">
        <f t="shared" si="34"/>
        <v>7261</v>
      </c>
      <c r="M187">
        <v>166</v>
      </c>
      <c r="N187" s="2">
        <v>7427</v>
      </c>
    </row>
    <row r="188" spans="1:14" ht="12.75">
      <c r="A188" s="4" t="s">
        <v>13</v>
      </c>
      <c r="B188">
        <f t="shared" si="32"/>
        <v>5981</v>
      </c>
      <c r="C188">
        <v>132</v>
      </c>
      <c r="D188" s="2">
        <v>6113</v>
      </c>
      <c r="F188" s="4" t="s">
        <v>13</v>
      </c>
      <c r="G188">
        <f t="shared" si="33"/>
        <v>7945</v>
      </c>
      <c r="H188">
        <v>122</v>
      </c>
      <c r="I188" s="2">
        <v>8067</v>
      </c>
      <c r="K188" s="4" t="s">
        <v>13</v>
      </c>
      <c r="L188">
        <f t="shared" si="34"/>
        <v>6534</v>
      </c>
      <c r="M188">
        <v>198</v>
      </c>
      <c r="N188" s="2">
        <v>6732</v>
      </c>
    </row>
    <row r="189" spans="1:14" ht="12.75">
      <c r="A189" s="4" t="s">
        <v>14</v>
      </c>
      <c r="B189">
        <f t="shared" si="32"/>
        <v>4556</v>
      </c>
      <c r="C189">
        <v>254</v>
      </c>
      <c r="D189" s="2">
        <v>4810</v>
      </c>
      <c r="F189" s="4" t="s">
        <v>14</v>
      </c>
      <c r="G189">
        <f t="shared" si="33"/>
        <v>6085</v>
      </c>
      <c r="H189">
        <v>234</v>
      </c>
      <c r="I189" s="2">
        <v>6319</v>
      </c>
      <c r="K189" s="4" t="s">
        <v>14</v>
      </c>
      <c r="L189">
        <f t="shared" si="34"/>
        <v>5347</v>
      </c>
      <c r="M189">
        <v>270</v>
      </c>
      <c r="N189" s="2">
        <v>5617</v>
      </c>
    </row>
    <row r="190" spans="2:14" ht="12.75">
      <c r="B190" s="2">
        <f>SUM(B178:B189)</f>
        <v>83667</v>
      </c>
      <c r="C190" s="2">
        <f>SUM(C178:C189)</f>
        <v>1812</v>
      </c>
      <c r="D190" s="2">
        <f>SUM(D178:D189)</f>
        <v>85479</v>
      </c>
      <c r="G190" s="2">
        <f>SUM(G178:G189)</f>
        <v>89466</v>
      </c>
      <c r="H190" s="2">
        <f>SUM(H178:H189)</f>
        <v>1907</v>
      </c>
      <c r="I190" s="2">
        <f>SUM(I178:I189)</f>
        <v>91373</v>
      </c>
      <c r="L190" s="2">
        <f>SUM(L178:L189)</f>
        <v>75671</v>
      </c>
      <c r="M190" s="2">
        <f>SUM(M178:M189)</f>
        <v>2701</v>
      </c>
      <c r="N190" s="2">
        <f>SUM(N178:N189)</f>
        <v>78372</v>
      </c>
    </row>
    <row r="193" spans="1:14" ht="12.75">
      <c r="A193" s="3">
        <v>1979</v>
      </c>
      <c r="B193" s="1" t="s">
        <v>0</v>
      </c>
      <c r="C193" s="1" t="s">
        <v>1</v>
      </c>
      <c r="D193" s="1" t="s">
        <v>2</v>
      </c>
      <c r="F193" s="3">
        <v>1978</v>
      </c>
      <c r="G193" s="1" t="s">
        <v>0</v>
      </c>
      <c r="H193" s="1" t="s">
        <v>1</v>
      </c>
      <c r="I193" s="1" t="s">
        <v>2</v>
      </c>
      <c r="K193" s="3">
        <v>1977</v>
      </c>
      <c r="L193" s="1" t="s">
        <v>0</v>
      </c>
      <c r="M193" s="1" t="s">
        <v>1</v>
      </c>
      <c r="N193" s="1" t="s">
        <v>2</v>
      </c>
    </row>
    <row r="194" spans="1:14" ht="12.75">
      <c r="A194" s="4" t="s">
        <v>3</v>
      </c>
      <c r="B194">
        <f aca="true" t="shared" si="35" ref="B194:B205">SUM(D194-C194)</f>
        <v>5154</v>
      </c>
      <c r="C194">
        <v>433</v>
      </c>
      <c r="D194" s="2">
        <v>5587</v>
      </c>
      <c r="F194" s="4" t="s">
        <v>3</v>
      </c>
      <c r="G194">
        <f aca="true" t="shared" si="36" ref="G194:G205">SUM(I194-H194)</f>
        <v>3546</v>
      </c>
      <c r="H194">
        <v>339</v>
      </c>
      <c r="I194" s="2">
        <v>3885</v>
      </c>
      <c r="K194" s="4" t="s">
        <v>3</v>
      </c>
      <c r="L194">
        <f aca="true" t="shared" si="37" ref="L194:L205">SUM(N194-M194)</f>
        <v>6268</v>
      </c>
      <c r="M194">
        <v>333</v>
      </c>
      <c r="N194" s="2">
        <v>6601</v>
      </c>
    </row>
    <row r="195" spans="1:14" ht="12.75">
      <c r="A195" s="4" t="s">
        <v>4</v>
      </c>
      <c r="B195">
        <f t="shared" si="35"/>
        <v>4633</v>
      </c>
      <c r="C195">
        <v>235</v>
      </c>
      <c r="D195" s="2">
        <v>4868</v>
      </c>
      <c r="F195" s="4" t="s">
        <v>4</v>
      </c>
      <c r="G195">
        <f t="shared" si="36"/>
        <v>4067</v>
      </c>
      <c r="H195">
        <v>348</v>
      </c>
      <c r="I195" s="2">
        <v>4415</v>
      </c>
      <c r="K195" s="4" t="s">
        <v>4</v>
      </c>
      <c r="L195">
        <f t="shared" si="37"/>
        <v>4038</v>
      </c>
      <c r="M195">
        <v>284</v>
      </c>
      <c r="N195" s="2">
        <v>4322</v>
      </c>
    </row>
    <row r="196" spans="1:14" ht="12.75">
      <c r="A196" s="4" t="s">
        <v>5</v>
      </c>
      <c r="B196">
        <f t="shared" si="35"/>
        <v>5839</v>
      </c>
      <c r="C196">
        <v>198</v>
      </c>
      <c r="D196" s="2">
        <v>6037</v>
      </c>
      <c r="F196" s="4" t="s">
        <v>5</v>
      </c>
      <c r="G196">
        <f t="shared" si="36"/>
        <v>4977</v>
      </c>
      <c r="H196">
        <v>240</v>
      </c>
      <c r="I196" s="2">
        <v>5217</v>
      </c>
      <c r="K196" s="4" t="s">
        <v>5</v>
      </c>
      <c r="L196">
        <f t="shared" si="37"/>
        <v>4903</v>
      </c>
      <c r="M196">
        <v>213</v>
      </c>
      <c r="N196" s="2">
        <v>5116</v>
      </c>
    </row>
    <row r="197" spans="1:14" ht="12.75">
      <c r="A197" s="4" t="s">
        <v>6</v>
      </c>
      <c r="B197">
        <f t="shared" si="35"/>
        <v>4648</v>
      </c>
      <c r="C197">
        <v>176</v>
      </c>
      <c r="D197" s="2">
        <v>4824</v>
      </c>
      <c r="F197" s="4" t="s">
        <v>6</v>
      </c>
      <c r="G197">
        <f t="shared" si="36"/>
        <v>5333</v>
      </c>
      <c r="H197">
        <v>156</v>
      </c>
      <c r="I197" s="2">
        <v>5489</v>
      </c>
      <c r="K197" s="4" t="s">
        <v>6</v>
      </c>
      <c r="L197">
        <f t="shared" si="37"/>
        <v>4131</v>
      </c>
      <c r="M197">
        <v>192</v>
      </c>
      <c r="N197" s="2">
        <v>4323</v>
      </c>
    </row>
    <row r="198" spans="1:14" ht="12.75">
      <c r="A198" s="4" t="s">
        <v>7</v>
      </c>
      <c r="B198">
        <f t="shared" si="35"/>
        <v>5729</v>
      </c>
      <c r="C198">
        <v>270</v>
      </c>
      <c r="D198" s="2">
        <v>5999</v>
      </c>
      <c r="F198" s="4" t="s">
        <v>7</v>
      </c>
      <c r="G198">
        <f t="shared" si="36"/>
        <v>5763</v>
      </c>
      <c r="H198">
        <v>300</v>
      </c>
      <c r="I198" s="2">
        <v>6063</v>
      </c>
      <c r="K198" s="4" t="s">
        <v>7</v>
      </c>
      <c r="L198">
        <f t="shared" si="37"/>
        <v>5024</v>
      </c>
      <c r="M198">
        <v>265</v>
      </c>
      <c r="N198" s="2">
        <v>5289</v>
      </c>
    </row>
    <row r="199" spans="1:14" ht="12.75">
      <c r="A199" s="4" t="s">
        <v>15</v>
      </c>
      <c r="B199">
        <f t="shared" si="35"/>
        <v>6122</v>
      </c>
      <c r="C199">
        <v>160</v>
      </c>
      <c r="D199" s="2">
        <v>6282</v>
      </c>
      <c r="F199" s="4" t="s">
        <v>15</v>
      </c>
      <c r="G199">
        <f t="shared" si="36"/>
        <v>5647</v>
      </c>
      <c r="H199">
        <v>197</v>
      </c>
      <c r="I199" s="2">
        <v>5844</v>
      </c>
      <c r="K199" s="4" t="s">
        <v>15</v>
      </c>
      <c r="L199">
        <f t="shared" si="37"/>
        <v>5515</v>
      </c>
      <c r="M199">
        <v>188</v>
      </c>
      <c r="N199" s="2">
        <v>5703</v>
      </c>
    </row>
    <row r="200" spans="1:14" ht="12.75">
      <c r="A200" s="4" t="s">
        <v>16</v>
      </c>
      <c r="B200">
        <f t="shared" si="35"/>
        <v>5388</v>
      </c>
      <c r="C200">
        <v>156</v>
      </c>
      <c r="D200" s="2">
        <v>5544</v>
      </c>
      <c r="F200" s="4" t="s">
        <v>16</v>
      </c>
      <c r="G200">
        <f t="shared" si="36"/>
        <v>5847</v>
      </c>
      <c r="H200">
        <v>163</v>
      </c>
      <c r="I200" s="2">
        <v>6010</v>
      </c>
      <c r="K200" s="4" t="s">
        <v>16</v>
      </c>
      <c r="L200">
        <f t="shared" si="37"/>
        <v>4264</v>
      </c>
      <c r="M200">
        <v>154</v>
      </c>
      <c r="N200" s="2">
        <v>4418</v>
      </c>
    </row>
    <row r="201" spans="1:14" ht="12.75">
      <c r="A201" s="4" t="s">
        <v>10</v>
      </c>
      <c r="B201">
        <f t="shared" si="35"/>
        <v>6519</v>
      </c>
      <c r="C201">
        <v>140</v>
      </c>
      <c r="D201" s="2">
        <v>6659</v>
      </c>
      <c r="F201" s="4" t="s">
        <v>10</v>
      </c>
      <c r="G201">
        <f t="shared" si="36"/>
        <v>6715</v>
      </c>
      <c r="H201">
        <v>148</v>
      </c>
      <c r="I201" s="2">
        <v>6863</v>
      </c>
      <c r="K201" s="4" t="s">
        <v>10</v>
      </c>
      <c r="L201">
        <f t="shared" si="37"/>
        <v>5377</v>
      </c>
      <c r="M201">
        <v>210</v>
      </c>
      <c r="N201" s="2">
        <v>5587</v>
      </c>
    </row>
    <row r="202" spans="1:14" ht="12.75">
      <c r="A202" s="4" t="s">
        <v>11</v>
      </c>
      <c r="B202">
        <f t="shared" si="35"/>
        <v>5686</v>
      </c>
      <c r="C202">
        <v>156</v>
      </c>
      <c r="D202" s="2">
        <v>5842</v>
      </c>
      <c r="F202" s="4" t="s">
        <v>11</v>
      </c>
      <c r="G202">
        <f t="shared" si="36"/>
        <v>5929</v>
      </c>
      <c r="H202">
        <v>141</v>
      </c>
      <c r="I202" s="2">
        <v>6070</v>
      </c>
      <c r="K202" s="4" t="s">
        <v>11</v>
      </c>
      <c r="L202">
        <f t="shared" si="37"/>
        <v>5948</v>
      </c>
      <c r="M202">
        <v>172</v>
      </c>
      <c r="N202" s="2">
        <v>6120</v>
      </c>
    </row>
    <row r="203" spans="1:14" ht="12.75">
      <c r="A203" s="4" t="s">
        <v>12</v>
      </c>
      <c r="B203">
        <f t="shared" si="35"/>
        <v>6751</v>
      </c>
      <c r="C203">
        <v>210</v>
      </c>
      <c r="D203" s="2">
        <v>6961</v>
      </c>
      <c r="F203" s="4" t="s">
        <v>12</v>
      </c>
      <c r="G203">
        <f t="shared" si="36"/>
        <v>5855</v>
      </c>
      <c r="H203">
        <v>202</v>
      </c>
      <c r="I203" s="2">
        <v>6057</v>
      </c>
      <c r="K203" s="4" t="s">
        <v>12</v>
      </c>
      <c r="L203">
        <f t="shared" si="37"/>
        <v>4922</v>
      </c>
      <c r="M203">
        <v>206</v>
      </c>
      <c r="N203" s="2">
        <v>5128</v>
      </c>
    </row>
    <row r="204" spans="1:14" ht="12.75">
      <c r="A204" s="4" t="s">
        <v>13</v>
      </c>
      <c r="B204">
        <f t="shared" si="35"/>
        <v>7007</v>
      </c>
      <c r="C204">
        <v>203</v>
      </c>
      <c r="D204" s="2">
        <v>7210</v>
      </c>
      <c r="F204" s="4" t="s">
        <v>13</v>
      </c>
      <c r="G204">
        <f t="shared" si="36"/>
        <v>6594</v>
      </c>
      <c r="H204">
        <v>154</v>
      </c>
      <c r="I204" s="2">
        <v>6748</v>
      </c>
      <c r="K204" s="4" t="s">
        <v>13</v>
      </c>
      <c r="L204">
        <f t="shared" si="37"/>
        <v>5160</v>
      </c>
      <c r="M204">
        <v>209</v>
      </c>
      <c r="N204" s="2">
        <v>5369</v>
      </c>
    </row>
    <row r="205" spans="1:14" ht="12.75">
      <c r="A205" s="4" t="s">
        <v>14</v>
      </c>
      <c r="B205">
        <f t="shared" si="35"/>
        <v>4683</v>
      </c>
      <c r="C205">
        <v>345</v>
      </c>
      <c r="D205" s="2">
        <v>5028</v>
      </c>
      <c r="F205" s="4" t="s">
        <v>14</v>
      </c>
      <c r="G205">
        <f t="shared" si="36"/>
        <v>4195</v>
      </c>
      <c r="H205">
        <v>293</v>
      </c>
      <c r="I205" s="2">
        <v>4488</v>
      </c>
      <c r="K205" s="4" t="s">
        <v>14</v>
      </c>
      <c r="L205">
        <f t="shared" si="37"/>
        <v>3524</v>
      </c>
      <c r="M205">
        <v>324</v>
      </c>
      <c r="N205" s="2">
        <v>3848</v>
      </c>
    </row>
    <row r="206" spans="2:14" ht="12.75">
      <c r="B206" s="2">
        <f>SUM(B194:B205)</f>
        <v>68159</v>
      </c>
      <c r="C206" s="2">
        <f>SUM(C194:C205)</f>
        <v>2682</v>
      </c>
      <c r="D206" s="2">
        <f>SUM(D194:D205)</f>
        <v>70841</v>
      </c>
      <c r="G206" s="2">
        <f>SUM(G194:G205)</f>
        <v>64468</v>
      </c>
      <c r="H206" s="2">
        <f>SUM(H194:H205)</f>
        <v>2681</v>
      </c>
      <c r="I206" s="2">
        <f>SUM(I194:I205)</f>
        <v>67149</v>
      </c>
      <c r="L206" s="2">
        <f>SUM(L194:L205)</f>
        <v>59074</v>
      </c>
      <c r="M206" s="2">
        <f>SUM(M194:M205)</f>
        <v>2750</v>
      </c>
      <c r="N206" s="2">
        <f>SUM(N194:N205)</f>
        <v>61824</v>
      </c>
    </row>
    <row r="209" spans="1:14" ht="12.75">
      <c r="A209" s="3">
        <v>1976</v>
      </c>
      <c r="B209" s="1" t="s">
        <v>0</v>
      </c>
      <c r="C209" s="1" t="s">
        <v>1</v>
      </c>
      <c r="D209" s="1" t="s">
        <v>2</v>
      </c>
      <c r="F209" s="3">
        <v>1975</v>
      </c>
      <c r="G209" s="1" t="s">
        <v>0</v>
      </c>
      <c r="H209" s="1" t="s">
        <v>1</v>
      </c>
      <c r="I209" s="1" t="s">
        <v>2</v>
      </c>
      <c r="K209" s="3"/>
      <c r="L209" s="1"/>
      <c r="M209" s="1"/>
      <c r="N209" s="1"/>
    </row>
    <row r="210" spans="1:14" ht="12.75">
      <c r="A210" s="4" t="s">
        <v>3</v>
      </c>
      <c r="B210">
        <f aca="true" t="shared" si="38" ref="B210:B221">SUM(D210-C210)</f>
        <v>4444</v>
      </c>
      <c r="C210">
        <v>379</v>
      </c>
      <c r="D210" s="2">
        <v>4823</v>
      </c>
      <c r="F210" s="4" t="s">
        <v>3</v>
      </c>
      <c r="G210">
        <f aca="true" t="shared" si="39" ref="G210:G219">SUM(I210-H210)</f>
        <v>5120</v>
      </c>
      <c r="H210">
        <v>653</v>
      </c>
      <c r="I210" s="2">
        <v>5773</v>
      </c>
      <c r="K210" s="4"/>
      <c r="N210" s="2"/>
    </row>
    <row r="211" spans="1:14" ht="12.75">
      <c r="A211" s="4" t="s">
        <v>4</v>
      </c>
      <c r="B211">
        <f t="shared" si="38"/>
        <v>4772</v>
      </c>
      <c r="C211">
        <v>292</v>
      </c>
      <c r="D211" s="2">
        <v>5064</v>
      </c>
      <c r="F211" s="4" t="s">
        <v>4</v>
      </c>
      <c r="G211">
        <f t="shared" si="39"/>
        <v>5279</v>
      </c>
      <c r="H211">
        <v>435</v>
      </c>
      <c r="I211" s="2">
        <v>5714</v>
      </c>
      <c r="K211" s="4"/>
      <c r="N211" s="2"/>
    </row>
    <row r="212" spans="1:14" ht="12.75">
      <c r="A212" s="4" t="s">
        <v>5</v>
      </c>
      <c r="B212">
        <f t="shared" si="38"/>
        <v>6114</v>
      </c>
      <c r="C212">
        <v>379</v>
      </c>
      <c r="D212" s="2">
        <v>6493</v>
      </c>
      <c r="F212" s="4" t="s">
        <v>5</v>
      </c>
      <c r="G212">
        <f t="shared" si="39"/>
        <v>5565</v>
      </c>
      <c r="H212">
        <v>453</v>
      </c>
      <c r="I212" s="2">
        <v>6018</v>
      </c>
      <c r="K212" s="4"/>
      <c r="N212" s="2"/>
    </row>
    <row r="213" spans="1:14" ht="12.75">
      <c r="A213" s="4" t="s">
        <v>6</v>
      </c>
      <c r="B213">
        <f t="shared" si="38"/>
        <v>5264</v>
      </c>
      <c r="C213">
        <v>257</v>
      </c>
      <c r="D213" s="2">
        <v>5521</v>
      </c>
      <c r="F213" s="4" t="s">
        <v>6</v>
      </c>
      <c r="G213">
        <f t="shared" si="39"/>
        <v>6101</v>
      </c>
      <c r="H213">
        <v>402</v>
      </c>
      <c r="I213" s="2">
        <v>6503</v>
      </c>
      <c r="K213" s="4"/>
      <c r="N213" s="2"/>
    </row>
    <row r="214" spans="1:14" ht="12.75">
      <c r="A214" s="4" t="s">
        <v>7</v>
      </c>
      <c r="B214">
        <f t="shared" si="38"/>
        <v>5330</v>
      </c>
      <c r="C214">
        <v>313</v>
      </c>
      <c r="D214" s="2">
        <v>5643</v>
      </c>
      <c r="F214" s="4" t="s">
        <v>7</v>
      </c>
      <c r="G214">
        <f t="shared" si="39"/>
        <v>6677</v>
      </c>
      <c r="H214">
        <v>344</v>
      </c>
      <c r="I214" s="2">
        <v>7021</v>
      </c>
      <c r="K214" s="4"/>
      <c r="N214" s="2"/>
    </row>
    <row r="215" spans="1:14" ht="12.75">
      <c r="A215" s="4" t="s">
        <v>15</v>
      </c>
      <c r="B215">
        <f t="shared" si="38"/>
        <v>5437</v>
      </c>
      <c r="C215">
        <v>173</v>
      </c>
      <c r="D215" s="2">
        <v>5610</v>
      </c>
      <c r="F215" s="4" t="s">
        <v>15</v>
      </c>
      <c r="G215">
        <f t="shared" si="39"/>
        <v>6396</v>
      </c>
      <c r="H215">
        <v>293</v>
      </c>
      <c r="I215" s="2">
        <v>6689</v>
      </c>
      <c r="K215" s="4"/>
      <c r="N215" s="2"/>
    </row>
    <row r="216" spans="1:14" ht="12.75">
      <c r="A216" s="4" t="s">
        <v>16</v>
      </c>
      <c r="B216">
        <f t="shared" si="38"/>
        <v>5681</v>
      </c>
      <c r="C216">
        <v>226</v>
      </c>
      <c r="D216" s="2">
        <v>5907</v>
      </c>
      <c r="F216" s="4" t="s">
        <v>16</v>
      </c>
      <c r="G216">
        <f t="shared" si="39"/>
        <v>6907</v>
      </c>
      <c r="H216">
        <v>344</v>
      </c>
      <c r="I216" s="2">
        <v>7251</v>
      </c>
      <c r="K216" s="4"/>
      <c r="N216" s="2"/>
    </row>
    <row r="217" spans="1:14" ht="12.75">
      <c r="A217" s="4" t="s">
        <v>10</v>
      </c>
      <c r="B217">
        <f t="shared" si="38"/>
        <v>5320</v>
      </c>
      <c r="C217">
        <v>208</v>
      </c>
      <c r="D217" s="2">
        <v>5528</v>
      </c>
      <c r="F217" s="4" t="s">
        <v>10</v>
      </c>
      <c r="G217">
        <f t="shared" si="39"/>
        <v>10554</v>
      </c>
      <c r="H217">
        <v>360</v>
      </c>
      <c r="I217" s="2">
        <v>10914</v>
      </c>
      <c r="K217" s="4"/>
      <c r="N217" s="2"/>
    </row>
    <row r="218" spans="1:14" ht="12.75">
      <c r="A218" s="4" t="s">
        <v>11</v>
      </c>
      <c r="B218">
        <f t="shared" si="38"/>
        <v>5345</v>
      </c>
      <c r="C218">
        <v>180</v>
      </c>
      <c r="D218" s="2">
        <v>5525</v>
      </c>
      <c r="F218" s="4" t="s">
        <v>11</v>
      </c>
      <c r="G218">
        <f t="shared" si="39"/>
        <v>7808</v>
      </c>
      <c r="H218">
        <v>311</v>
      </c>
      <c r="I218" s="2">
        <v>8119</v>
      </c>
      <c r="K218" s="4"/>
      <c r="N218" s="2"/>
    </row>
    <row r="219" spans="1:14" ht="12.75">
      <c r="A219" s="4" t="s">
        <v>12</v>
      </c>
      <c r="B219">
        <f t="shared" si="38"/>
        <v>5961</v>
      </c>
      <c r="C219">
        <v>224</v>
      </c>
      <c r="D219" s="2">
        <v>6185</v>
      </c>
      <c r="F219" s="4" t="s">
        <v>12</v>
      </c>
      <c r="G219">
        <f t="shared" si="39"/>
        <v>7152</v>
      </c>
      <c r="H219">
        <v>384</v>
      </c>
      <c r="I219" s="2">
        <v>7536</v>
      </c>
      <c r="K219" s="4"/>
      <c r="N219" s="2"/>
    </row>
    <row r="220" spans="1:14" ht="12.75">
      <c r="A220" s="4" t="s">
        <v>13</v>
      </c>
      <c r="B220">
        <f t="shared" si="38"/>
        <v>7754</v>
      </c>
      <c r="C220">
        <v>292</v>
      </c>
      <c r="D220" s="2">
        <v>8046</v>
      </c>
      <c r="F220" s="4" t="s">
        <v>13</v>
      </c>
      <c r="G220">
        <f>SUM(I220-H220)</f>
        <v>6261</v>
      </c>
      <c r="H220">
        <v>325</v>
      </c>
      <c r="I220" s="2">
        <v>6586</v>
      </c>
      <c r="K220" s="4"/>
      <c r="N220" s="2"/>
    </row>
    <row r="221" spans="1:14" ht="12.75">
      <c r="A221" s="4" t="s">
        <v>14</v>
      </c>
      <c r="B221">
        <f t="shared" si="38"/>
        <v>8829</v>
      </c>
      <c r="C221">
        <v>353</v>
      </c>
      <c r="D221" s="2">
        <v>9182</v>
      </c>
      <c r="F221" s="4" t="s">
        <v>14</v>
      </c>
      <c r="G221">
        <f>SUM(I221-H221)</f>
        <v>4930</v>
      </c>
      <c r="H221">
        <v>559</v>
      </c>
      <c r="I221" s="2">
        <v>5489</v>
      </c>
      <c r="K221" s="4"/>
      <c r="N221" s="2"/>
    </row>
    <row r="222" spans="2:14" ht="12.75">
      <c r="B222" s="2">
        <f>SUM(B210:B221)</f>
        <v>70251</v>
      </c>
      <c r="C222" s="2">
        <f>SUM(C210:C221)</f>
        <v>3276</v>
      </c>
      <c r="D222" s="2">
        <f>SUM(D210:D221)</f>
        <v>73527</v>
      </c>
      <c r="G222" s="2">
        <f>SUM(G210:G221)</f>
        <v>78750</v>
      </c>
      <c r="H222" s="2">
        <f>SUM(H210:H221)</f>
        <v>4863</v>
      </c>
      <c r="I222" s="2">
        <f>SUM(I210:I221)</f>
        <v>83613</v>
      </c>
      <c r="L222" s="2"/>
      <c r="M222" s="2"/>
      <c r="N222" s="2"/>
    </row>
  </sheetData>
  <sheetProtection/>
  <mergeCells count="5">
    <mergeCell ref="K3:L3"/>
    <mergeCell ref="K4:L4"/>
    <mergeCell ref="K6:M6"/>
    <mergeCell ref="K5:L5"/>
    <mergeCell ref="A1:N1"/>
  </mergeCells>
  <printOptions gridLines="1"/>
  <pageMargins left="0.75" right="0.75" top="1" bottom="1" header="0.5" footer="0.5"/>
  <pageSetup fitToHeight="0" fitToWidth="1" horizontalDpi="600" verticalDpi="600" orientation="landscape" paperSize="9" scale="88" r:id="rId1"/>
  <headerFooter alignWithMargins="0">
    <oddHeader>&amp;C&amp;A</oddHeader>
    <oddFooter>&amp;CPage &amp;P</oddFooter>
  </headerFooter>
  <rowBreaks count="6" manualBreakCount="6">
    <brk id="48" max="255" man="1"/>
    <brk id="79" max="255" man="1"/>
    <brk id="111" max="255" man="1"/>
    <brk id="143" max="255" man="1"/>
    <brk id="175" max="255" man="1"/>
    <brk id="20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view="pageBreakPreview" zoomScaleNormal="75" zoomScaleSheetLayoutView="100" zoomScalePageLayoutView="0" workbookViewId="0" topLeftCell="A1">
      <pane xSplit="15" ySplit="2" topLeftCell="P3" activePane="bottomRight" state="frozen"/>
      <selection pane="topLeft" activeCell="A1" sqref="A1"/>
      <selection pane="topRight" activeCell="P1" sqref="P1"/>
      <selection pane="bottomLeft" activeCell="A5" sqref="A5"/>
      <selection pane="bottomRight" activeCell="M43" sqref="M43"/>
    </sheetView>
  </sheetViews>
  <sheetFormatPr defaultColWidth="9.140625" defaultRowHeight="12.75"/>
  <cols>
    <col min="2" max="2" width="5.00390625" style="0" customWidth="1"/>
    <col min="3" max="14" width="8.7109375" style="0" customWidth="1"/>
    <col min="15" max="15" width="9.7109375" style="0" customWidth="1"/>
  </cols>
  <sheetData>
    <row r="1" spans="1:15" ht="15.75">
      <c r="A1" s="71" t="s">
        <v>64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2.75">
      <c r="A2" t="s">
        <v>18</v>
      </c>
      <c r="C2" s="23" t="s">
        <v>3</v>
      </c>
      <c r="D2" s="23" t="s">
        <v>4</v>
      </c>
      <c r="E2" s="23" t="s">
        <v>5</v>
      </c>
      <c r="F2" s="23" t="s">
        <v>19</v>
      </c>
      <c r="G2" s="23" t="s">
        <v>7</v>
      </c>
      <c r="H2" s="23" t="s">
        <v>15</v>
      </c>
      <c r="I2" s="23" t="s">
        <v>16</v>
      </c>
      <c r="J2" s="23" t="s">
        <v>10</v>
      </c>
      <c r="K2" s="23" t="s">
        <v>20</v>
      </c>
      <c r="L2" s="23" t="s">
        <v>12</v>
      </c>
      <c r="M2" s="23" t="s">
        <v>13</v>
      </c>
      <c r="N2" s="23" t="s">
        <v>14</v>
      </c>
      <c r="O2" s="23" t="s">
        <v>21</v>
      </c>
    </row>
    <row r="4" spans="1:15" ht="12.75">
      <c r="A4">
        <v>1975</v>
      </c>
      <c r="C4">
        <v>5120</v>
      </c>
      <c r="D4">
        <v>5279</v>
      </c>
      <c r="E4">
        <v>5565</v>
      </c>
      <c r="F4">
        <v>6101</v>
      </c>
      <c r="G4">
        <v>6677</v>
      </c>
      <c r="H4">
        <v>6396</v>
      </c>
      <c r="I4">
        <v>6907</v>
      </c>
      <c r="J4">
        <v>10554</v>
      </c>
      <c r="K4">
        <v>7808</v>
      </c>
      <c r="L4">
        <v>7152</v>
      </c>
      <c r="M4">
        <v>6261</v>
      </c>
      <c r="N4">
        <v>4930</v>
      </c>
      <c r="O4" s="11">
        <f>SUM(C4:N4)</f>
        <v>78750</v>
      </c>
    </row>
    <row r="5" spans="1:15" ht="12.75">
      <c r="A5">
        <v>1976</v>
      </c>
      <c r="C5">
        <v>4444</v>
      </c>
      <c r="D5">
        <v>4772</v>
      </c>
      <c r="E5">
        <v>6114</v>
      </c>
      <c r="F5">
        <v>5264</v>
      </c>
      <c r="G5">
        <v>5330</v>
      </c>
      <c r="H5">
        <v>5437</v>
      </c>
      <c r="I5">
        <v>5681</v>
      </c>
      <c r="J5">
        <v>5320</v>
      </c>
      <c r="K5">
        <v>5345</v>
      </c>
      <c r="L5">
        <v>5961</v>
      </c>
      <c r="M5">
        <v>7754</v>
      </c>
      <c r="N5">
        <v>8829</v>
      </c>
      <c r="O5" s="11">
        <f aca="true" t="shared" si="0" ref="O5:O40">SUM(C5:N5)</f>
        <v>70251</v>
      </c>
    </row>
    <row r="6" spans="1:15" ht="12.75">
      <c r="A6">
        <f>A5+1</f>
        <v>1977</v>
      </c>
      <c r="C6">
        <v>6268</v>
      </c>
      <c r="D6">
        <v>4038</v>
      </c>
      <c r="E6">
        <v>4903</v>
      </c>
      <c r="F6">
        <v>4131</v>
      </c>
      <c r="G6">
        <v>5024</v>
      </c>
      <c r="H6">
        <v>5515</v>
      </c>
      <c r="I6">
        <v>4264</v>
      </c>
      <c r="J6">
        <v>5377</v>
      </c>
      <c r="K6">
        <v>5948</v>
      </c>
      <c r="L6">
        <v>4922</v>
      </c>
      <c r="M6">
        <v>5160</v>
      </c>
      <c r="N6">
        <v>3524</v>
      </c>
      <c r="O6" s="11">
        <f t="shared" si="0"/>
        <v>59074</v>
      </c>
    </row>
    <row r="7" spans="1:15" ht="12.75">
      <c r="A7">
        <f aca="true" t="shared" si="1" ref="A7:A27">A6+1</f>
        <v>1978</v>
      </c>
      <c r="C7">
        <v>3546</v>
      </c>
      <c r="D7">
        <v>4067</v>
      </c>
      <c r="E7">
        <v>4977</v>
      </c>
      <c r="F7">
        <v>5333</v>
      </c>
      <c r="G7">
        <v>5763</v>
      </c>
      <c r="H7">
        <v>5647</v>
      </c>
      <c r="I7">
        <v>5847</v>
      </c>
      <c r="J7">
        <v>6715</v>
      </c>
      <c r="K7">
        <v>5929</v>
      </c>
      <c r="L7">
        <v>5855</v>
      </c>
      <c r="M7">
        <v>6594</v>
      </c>
      <c r="N7">
        <v>4195</v>
      </c>
      <c r="O7" s="11">
        <f t="shared" si="0"/>
        <v>64468</v>
      </c>
    </row>
    <row r="8" spans="1:15" ht="12.75">
      <c r="A8">
        <f t="shared" si="1"/>
        <v>1979</v>
      </c>
      <c r="C8">
        <v>5154</v>
      </c>
      <c r="D8">
        <v>4633</v>
      </c>
      <c r="E8">
        <v>5839</v>
      </c>
      <c r="F8">
        <v>4648</v>
      </c>
      <c r="G8">
        <v>5729</v>
      </c>
      <c r="H8">
        <v>6122</v>
      </c>
      <c r="I8">
        <v>5388</v>
      </c>
      <c r="J8">
        <v>6519</v>
      </c>
      <c r="K8">
        <v>5686</v>
      </c>
      <c r="L8">
        <v>6751</v>
      </c>
      <c r="M8">
        <v>7007</v>
      </c>
      <c r="N8">
        <v>4683</v>
      </c>
      <c r="O8" s="11">
        <f t="shared" si="0"/>
        <v>68159</v>
      </c>
    </row>
    <row r="9" spans="1:15" ht="12.75">
      <c r="A9">
        <f t="shared" si="1"/>
        <v>1980</v>
      </c>
      <c r="C9">
        <v>5646</v>
      </c>
      <c r="D9">
        <v>5473</v>
      </c>
      <c r="E9">
        <v>6142</v>
      </c>
      <c r="F9">
        <v>5450</v>
      </c>
      <c r="G9">
        <v>6811</v>
      </c>
      <c r="H9">
        <v>6195</v>
      </c>
      <c r="I9">
        <v>7670</v>
      </c>
      <c r="J9">
        <v>6501</v>
      </c>
      <c r="K9">
        <v>6641</v>
      </c>
      <c r="L9">
        <v>7261</v>
      </c>
      <c r="M9">
        <v>6534</v>
      </c>
      <c r="N9">
        <v>5347</v>
      </c>
      <c r="O9" s="11">
        <f t="shared" si="0"/>
        <v>75671</v>
      </c>
    </row>
    <row r="10" spans="1:15" ht="12.75">
      <c r="A10">
        <f t="shared" si="1"/>
        <v>1981</v>
      </c>
      <c r="C10">
        <v>6120</v>
      </c>
      <c r="D10">
        <v>6520</v>
      </c>
      <c r="E10">
        <v>7475</v>
      </c>
      <c r="F10">
        <v>7802</v>
      </c>
      <c r="G10">
        <v>7312</v>
      </c>
      <c r="H10">
        <v>7877</v>
      </c>
      <c r="I10">
        <v>8519</v>
      </c>
      <c r="J10">
        <v>7419</v>
      </c>
      <c r="K10">
        <v>8170</v>
      </c>
      <c r="L10">
        <v>8222</v>
      </c>
      <c r="M10">
        <v>7945</v>
      </c>
      <c r="N10">
        <v>6085</v>
      </c>
      <c r="O10" s="11">
        <f t="shared" si="0"/>
        <v>89466</v>
      </c>
    </row>
    <row r="11" spans="1:15" ht="12.75">
      <c r="A11">
        <f t="shared" si="1"/>
        <v>1982</v>
      </c>
      <c r="C11">
        <v>7318</v>
      </c>
      <c r="D11">
        <v>6992</v>
      </c>
      <c r="E11">
        <v>9404</v>
      </c>
      <c r="F11">
        <v>7575</v>
      </c>
      <c r="G11">
        <v>8074</v>
      </c>
      <c r="H11">
        <v>8434</v>
      </c>
      <c r="I11">
        <v>7244</v>
      </c>
      <c r="J11">
        <v>6379</v>
      </c>
      <c r="K11">
        <v>5902</v>
      </c>
      <c r="L11">
        <v>5808</v>
      </c>
      <c r="M11">
        <v>5981</v>
      </c>
      <c r="N11">
        <v>4556</v>
      </c>
      <c r="O11" s="11">
        <f t="shared" si="0"/>
        <v>83667</v>
      </c>
    </row>
    <row r="12" spans="1:15" ht="12.75">
      <c r="A12">
        <f t="shared" si="1"/>
        <v>1983</v>
      </c>
      <c r="C12">
        <v>5989</v>
      </c>
      <c r="D12">
        <v>5950</v>
      </c>
      <c r="E12">
        <v>9973</v>
      </c>
      <c r="F12">
        <v>5544</v>
      </c>
      <c r="G12">
        <v>5351</v>
      </c>
      <c r="H12">
        <v>4722</v>
      </c>
      <c r="I12">
        <v>5059</v>
      </c>
      <c r="J12">
        <v>5738</v>
      </c>
      <c r="K12">
        <v>6983</v>
      </c>
      <c r="L12">
        <v>6234</v>
      </c>
      <c r="M12">
        <v>7327</v>
      </c>
      <c r="N12">
        <v>5215</v>
      </c>
      <c r="O12" s="11">
        <f t="shared" si="0"/>
        <v>74085</v>
      </c>
    </row>
    <row r="13" spans="1:15" ht="12.75">
      <c r="A13">
        <f t="shared" si="1"/>
        <v>1984</v>
      </c>
      <c r="C13">
        <v>6952</v>
      </c>
      <c r="D13">
        <v>7978</v>
      </c>
      <c r="E13">
        <v>8983</v>
      </c>
      <c r="F13">
        <v>6191</v>
      </c>
      <c r="G13">
        <v>7979</v>
      </c>
      <c r="H13">
        <v>7175</v>
      </c>
      <c r="I13">
        <v>11091</v>
      </c>
      <c r="J13">
        <v>10287</v>
      </c>
      <c r="K13">
        <v>8482</v>
      </c>
      <c r="L13">
        <v>8298</v>
      </c>
      <c r="M13">
        <v>8085</v>
      </c>
      <c r="N13">
        <v>4917</v>
      </c>
      <c r="O13" s="11">
        <f t="shared" si="0"/>
        <v>96418</v>
      </c>
    </row>
    <row r="14" spans="1:15" ht="12.75">
      <c r="A14">
        <f t="shared" si="1"/>
        <v>1985</v>
      </c>
      <c r="C14">
        <v>5956</v>
      </c>
      <c r="D14">
        <v>5430</v>
      </c>
      <c r="E14">
        <v>6737</v>
      </c>
      <c r="F14">
        <v>6354</v>
      </c>
      <c r="G14">
        <v>8275</v>
      </c>
      <c r="H14">
        <v>6698</v>
      </c>
      <c r="I14">
        <v>8658</v>
      </c>
      <c r="J14">
        <v>7766</v>
      </c>
      <c r="K14">
        <v>7081</v>
      </c>
      <c r="L14">
        <v>6989</v>
      </c>
      <c r="M14">
        <v>7016</v>
      </c>
      <c r="N14">
        <v>4556</v>
      </c>
      <c r="O14" s="11">
        <f t="shared" si="0"/>
        <v>81516</v>
      </c>
    </row>
    <row r="15" spans="1:15" ht="12.75">
      <c r="A15">
        <f t="shared" si="1"/>
        <v>1986</v>
      </c>
      <c r="C15">
        <v>6506</v>
      </c>
      <c r="D15">
        <v>6025</v>
      </c>
      <c r="E15">
        <v>6945</v>
      </c>
      <c r="F15">
        <v>6079</v>
      </c>
      <c r="G15">
        <v>6126</v>
      </c>
      <c r="H15">
        <v>5355</v>
      </c>
      <c r="I15">
        <v>7744</v>
      </c>
      <c r="J15">
        <v>7863</v>
      </c>
      <c r="K15">
        <v>8893</v>
      </c>
      <c r="L15">
        <v>5293</v>
      </c>
      <c r="M15">
        <v>5361</v>
      </c>
      <c r="N15">
        <v>3885</v>
      </c>
      <c r="O15" s="11">
        <f t="shared" si="0"/>
        <v>76075</v>
      </c>
    </row>
    <row r="16" spans="1:15" ht="12.75">
      <c r="A16">
        <f t="shared" si="1"/>
        <v>1987</v>
      </c>
      <c r="C16">
        <v>5953</v>
      </c>
      <c r="D16">
        <v>5582</v>
      </c>
      <c r="E16">
        <v>7251</v>
      </c>
      <c r="F16">
        <v>6164</v>
      </c>
      <c r="G16">
        <v>6252</v>
      </c>
      <c r="H16">
        <v>7088</v>
      </c>
      <c r="I16">
        <v>7071</v>
      </c>
      <c r="J16">
        <v>7267</v>
      </c>
      <c r="K16">
        <v>7798</v>
      </c>
      <c r="L16">
        <v>6510</v>
      </c>
      <c r="M16">
        <v>6375</v>
      </c>
      <c r="N16">
        <v>4188</v>
      </c>
      <c r="O16" s="11">
        <f t="shared" si="0"/>
        <v>77499</v>
      </c>
    </row>
    <row r="17" spans="1:15" ht="12.75">
      <c r="A17">
        <f t="shared" si="1"/>
        <v>1988</v>
      </c>
      <c r="C17">
        <v>5683</v>
      </c>
      <c r="D17">
        <v>5410</v>
      </c>
      <c r="E17">
        <v>6326</v>
      </c>
      <c r="F17">
        <v>4513</v>
      </c>
      <c r="G17">
        <v>5428</v>
      </c>
      <c r="H17">
        <v>5743</v>
      </c>
      <c r="I17">
        <v>5670</v>
      </c>
      <c r="J17">
        <v>6305</v>
      </c>
      <c r="K17">
        <v>7077</v>
      </c>
      <c r="L17">
        <v>7066</v>
      </c>
      <c r="M17">
        <v>6698</v>
      </c>
      <c r="N17">
        <v>5299</v>
      </c>
      <c r="O17" s="11">
        <f t="shared" si="0"/>
        <v>71218</v>
      </c>
    </row>
    <row r="18" spans="1:15" ht="12.75">
      <c r="A18">
        <f t="shared" si="1"/>
        <v>1989</v>
      </c>
      <c r="C18">
        <v>5748</v>
      </c>
      <c r="D18">
        <v>7064</v>
      </c>
      <c r="E18">
        <v>8365</v>
      </c>
      <c r="F18">
        <v>7484</v>
      </c>
      <c r="G18">
        <v>8602</v>
      </c>
      <c r="H18">
        <v>9694</v>
      </c>
      <c r="I18">
        <v>5350</v>
      </c>
      <c r="J18">
        <v>6407</v>
      </c>
      <c r="K18">
        <v>6975</v>
      </c>
      <c r="L18">
        <v>6242</v>
      </c>
      <c r="M18">
        <v>7006</v>
      </c>
      <c r="N18">
        <v>4925</v>
      </c>
      <c r="O18" s="11">
        <f t="shared" si="0"/>
        <v>83862</v>
      </c>
    </row>
    <row r="19" spans="1:15" ht="12.75">
      <c r="A19">
        <f t="shared" si="1"/>
        <v>1990</v>
      </c>
      <c r="C19">
        <v>6173</v>
      </c>
      <c r="D19">
        <v>5875</v>
      </c>
      <c r="E19">
        <v>7629</v>
      </c>
      <c r="F19">
        <v>6137</v>
      </c>
      <c r="G19">
        <v>6560</v>
      </c>
      <c r="H19">
        <v>5586</v>
      </c>
      <c r="I19">
        <v>6375</v>
      </c>
      <c r="J19">
        <v>6879</v>
      </c>
      <c r="K19">
        <v>6502</v>
      </c>
      <c r="L19">
        <v>6874</v>
      </c>
      <c r="M19">
        <v>6431</v>
      </c>
      <c r="N19">
        <v>3401</v>
      </c>
      <c r="O19" s="11">
        <f t="shared" si="0"/>
        <v>74422</v>
      </c>
    </row>
    <row r="20" spans="1:15" ht="12.75">
      <c r="A20">
        <f t="shared" si="1"/>
        <v>1991</v>
      </c>
      <c r="C20">
        <v>4340</v>
      </c>
      <c r="D20">
        <v>4653</v>
      </c>
      <c r="E20">
        <v>5582</v>
      </c>
      <c r="F20">
        <v>4319</v>
      </c>
      <c r="G20">
        <v>4862</v>
      </c>
      <c r="H20">
        <v>4485</v>
      </c>
      <c r="I20">
        <v>4484</v>
      </c>
      <c r="J20">
        <v>4866</v>
      </c>
      <c r="K20">
        <v>5114</v>
      </c>
      <c r="L20">
        <v>5136</v>
      </c>
      <c r="M20">
        <v>4460</v>
      </c>
      <c r="N20">
        <v>3314</v>
      </c>
      <c r="O20" s="11">
        <f>SUM(C20:N20)</f>
        <v>55615</v>
      </c>
    </row>
    <row r="21" spans="1:15" ht="12.75">
      <c r="A21">
        <f t="shared" si="1"/>
        <v>1992</v>
      </c>
      <c r="C21">
        <v>4639</v>
      </c>
      <c r="D21">
        <v>4657</v>
      </c>
      <c r="E21">
        <v>4448</v>
      </c>
      <c r="F21">
        <v>3664</v>
      </c>
      <c r="G21">
        <v>4334</v>
      </c>
      <c r="H21">
        <v>4585</v>
      </c>
      <c r="I21">
        <v>4600</v>
      </c>
      <c r="J21">
        <v>4076</v>
      </c>
      <c r="K21">
        <v>4640</v>
      </c>
      <c r="L21">
        <v>4615</v>
      </c>
      <c r="M21">
        <v>5087</v>
      </c>
      <c r="N21">
        <v>3619</v>
      </c>
      <c r="O21" s="11">
        <f t="shared" si="0"/>
        <v>52964</v>
      </c>
    </row>
    <row r="22" spans="1:15" ht="12.75">
      <c r="A22">
        <f t="shared" si="1"/>
        <v>1993</v>
      </c>
      <c r="C22">
        <v>4146</v>
      </c>
      <c r="D22">
        <v>4439</v>
      </c>
      <c r="E22">
        <v>5286</v>
      </c>
      <c r="F22">
        <v>3626</v>
      </c>
      <c r="G22">
        <v>4102</v>
      </c>
      <c r="H22">
        <v>4443</v>
      </c>
      <c r="I22">
        <v>4777</v>
      </c>
      <c r="J22">
        <v>4080</v>
      </c>
      <c r="K22">
        <v>5058</v>
      </c>
      <c r="L22">
        <v>5136</v>
      </c>
      <c r="M22">
        <v>5197</v>
      </c>
      <c r="N22">
        <v>3532</v>
      </c>
      <c r="O22" s="11">
        <f t="shared" si="0"/>
        <v>53822</v>
      </c>
    </row>
    <row r="23" spans="1:15" ht="12.75">
      <c r="A23">
        <f t="shared" si="1"/>
        <v>1994</v>
      </c>
      <c r="C23">
        <v>4435</v>
      </c>
      <c r="D23">
        <v>4633</v>
      </c>
      <c r="E23">
        <v>5797</v>
      </c>
      <c r="F23">
        <v>4242</v>
      </c>
      <c r="G23">
        <v>5897</v>
      </c>
      <c r="H23">
        <v>5824</v>
      </c>
      <c r="I23">
        <v>5121</v>
      </c>
      <c r="J23">
        <v>5549</v>
      </c>
      <c r="K23">
        <v>5587</v>
      </c>
      <c r="L23">
        <v>5838</v>
      </c>
      <c r="M23">
        <v>5362</v>
      </c>
      <c r="N23">
        <v>3480</v>
      </c>
      <c r="O23" s="11">
        <f t="shared" si="0"/>
        <v>61765</v>
      </c>
    </row>
    <row r="24" spans="1:15" ht="12.75">
      <c r="A24">
        <f t="shared" si="1"/>
        <v>1995</v>
      </c>
      <c r="C24">
        <v>5044</v>
      </c>
      <c r="D24">
        <v>5010</v>
      </c>
      <c r="E24">
        <v>5759</v>
      </c>
      <c r="F24">
        <v>4096</v>
      </c>
      <c r="G24">
        <v>5691</v>
      </c>
      <c r="H24">
        <v>5321</v>
      </c>
      <c r="I24">
        <v>5356</v>
      </c>
      <c r="J24">
        <v>6175</v>
      </c>
      <c r="K24">
        <v>6078</v>
      </c>
      <c r="L24">
        <v>6294</v>
      </c>
      <c r="M24">
        <v>5630</v>
      </c>
      <c r="N24">
        <v>5226</v>
      </c>
      <c r="O24" s="11">
        <f t="shared" si="0"/>
        <v>65680</v>
      </c>
    </row>
    <row r="25" spans="1:15" ht="12.75">
      <c r="A25">
        <f t="shared" si="1"/>
        <v>1996</v>
      </c>
      <c r="C25">
        <v>4799</v>
      </c>
      <c r="D25">
        <v>5226</v>
      </c>
      <c r="E25">
        <v>6023</v>
      </c>
      <c r="F25">
        <v>4812</v>
      </c>
      <c r="G25">
        <v>5871</v>
      </c>
      <c r="H25">
        <v>4841</v>
      </c>
      <c r="I25">
        <v>5564</v>
      </c>
      <c r="J25">
        <v>5628</v>
      </c>
      <c r="K25" s="7">
        <v>6127</v>
      </c>
      <c r="L25">
        <v>6075</v>
      </c>
      <c r="M25">
        <v>5764</v>
      </c>
      <c r="N25">
        <v>3684</v>
      </c>
      <c r="O25" s="11">
        <f t="shared" si="0"/>
        <v>64414</v>
      </c>
    </row>
    <row r="26" spans="1:15" ht="12.75">
      <c r="A26">
        <f t="shared" si="1"/>
        <v>1997</v>
      </c>
      <c r="C26">
        <v>5239</v>
      </c>
      <c r="D26">
        <v>4956</v>
      </c>
      <c r="E26">
        <v>5187</v>
      </c>
      <c r="F26">
        <v>4499</v>
      </c>
      <c r="G26">
        <v>4799</v>
      </c>
      <c r="H26">
        <v>4883</v>
      </c>
      <c r="I26">
        <v>5374</v>
      </c>
      <c r="J26">
        <v>4550</v>
      </c>
      <c r="K26">
        <v>5195</v>
      </c>
      <c r="L26">
        <v>5378</v>
      </c>
      <c r="M26">
        <v>4388</v>
      </c>
      <c r="N26">
        <v>4110</v>
      </c>
      <c r="O26" s="11">
        <f t="shared" si="0"/>
        <v>58558</v>
      </c>
    </row>
    <row r="27" spans="1:15" ht="12.75">
      <c r="A27">
        <f t="shared" si="1"/>
        <v>1998</v>
      </c>
      <c r="C27">
        <v>4060</v>
      </c>
      <c r="D27">
        <v>3768</v>
      </c>
      <c r="E27">
        <v>4651</v>
      </c>
      <c r="F27">
        <v>3564</v>
      </c>
      <c r="G27">
        <v>3918</v>
      </c>
      <c r="H27">
        <v>4990</v>
      </c>
      <c r="I27">
        <v>4807</v>
      </c>
      <c r="J27">
        <v>4586</v>
      </c>
      <c r="K27">
        <v>5180</v>
      </c>
      <c r="L27">
        <v>5015</v>
      </c>
      <c r="M27">
        <v>4842</v>
      </c>
      <c r="N27">
        <v>4773</v>
      </c>
      <c r="O27" s="11">
        <f t="shared" si="0"/>
        <v>54154</v>
      </c>
    </row>
    <row r="28" spans="1:15" ht="12.75">
      <c r="A28">
        <v>1999</v>
      </c>
      <c r="C28">
        <v>4216</v>
      </c>
      <c r="D28">
        <v>4171</v>
      </c>
      <c r="E28">
        <v>5415</v>
      </c>
      <c r="F28">
        <v>4381</v>
      </c>
      <c r="G28">
        <v>4649</v>
      </c>
      <c r="H28">
        <v>4727</v>
      </c>
      <c r="I28">
        <v>4213</v>
      </c>
      <c r="J28">
        <v>4709</v>
      </c>
      <c r="K28">
        <v>5864</v>
      </c>
      <c r="L28" s="8">
        <v>5989</v>
      </c>
      <c r="M28">
        <v>5350</v>
      </c>
      <c r="N28">
        <v>4511</v>
      </c>
      <c r="O28" s="11">
        <f t="shared" si="0"/>
        <v>58195</v>
      </c>
    </row>
    <row r="29" spans="1:15" ht="12.75">
      <c r="A29">
        <v>2000</v>
      </c>
      <c r="C29">
        <v>4574</v>
      </c>
      <c r="D29">
        <v>4710</v>
      </c>
      <c r="E29">
        <v>5728</v>
      </c>
      <c r="F29">
        <v>3879</v>
      </c>
      <c r="G29">
        <v>4865</v>
      </c>
      <c r="H29">
        <v>4801</v>
      </c>
      <c r="I29">
        <v>4300</v>
      </c>
      <c r="J29">
        <v>4984</v>
      </c>
      <c r="K29">
        <v>5265</v>
      </c>
      <c r="L29">
        <v>5867</v>
      </c>
      <c r="M29">
        <v>4591</v>
      </c>
      <c r="N29">
        <v>4054</v>
      </c>
      <c r="O29" s="11">
        <f t="shared" si="0"/>
        <v>57618</v>
      </c>
    </row>
    <row r="30" spans="1:15" ht="12.75">
      <c r="A30">
        <v>2001</v>
      </c>
      <c r="C30">
        <v>4312</v>
      </c>
      <c r="D30">
        <v>4125</v>
      </c>
      <c r="E30">
        <v>4816</v>
      </c>
      <c r="F30">
        <v>3670</v>
      </c>
      <c r="G30">
        <v>4466</v>
      </c>
      <c r="H30">
        <v>5356</v>
      </c>
      <c r="I30">
        <v>4958</v>
      </c>
      <c r="J30">
        <v>4957</v>
      </c>
      <c r="K30">
        <v>4872</v>
      </c>
      <c r="L30">
        <v>5763</v>
      </c>
      <c r="M30">
        <v>5575</v>
      </c>
      <c r="N30">
        <v>5292</v>
      </c>
      <c r="O30" s="11">
        <f t="shared" si="0"/>
        <v>58162</v>
      </c>
    </row>
    <row r="31" spans="1:15" ht="12.75">
      <c r="A31">
        <v>2002</v>
      </c>
      <c r="C31">
        <v>5015</v>
      </c>
      <c r="D31">
        <v>4270</v>
      </c>
      <c r="E31">
        <v>5432</v>
      </c>
      <c r="F31">
        <v>4735</v>
      </c>
      <c r="G31">
        <v>5025</v>
      </c>
      <c r="H31">
        <v>5754</v>
      </c>
      <c r="I31">
        <v>5569</v>
      </c>
      <c r="J31">
        <v>5330</v>
      </c>
      <c r="K31" s="7">
        <v>6014</v>
      </c>
      <c r="L31">
        <v>6724</v>
      </c>
      <c r="M31">
        <v>5404</v>
      </c>
      <c r="N31">
        <v>4814</v>
      </c>
      <c r="O31" s="11">
        <f t="shared" si="0"/>
        <v>64086</v>
      </c>
    </row>
    <row r="32" spans="1:15" ht="12.75">
      <c r="A32">
        <v>2003</v>
      </c>
      <c r="C32">
        <v>5711</v>
      </c>
      <c r="D32">
        <v>4885</v>
      </c>
      <c r="E32">
        <v>5399</v>
      </c>
      <c r="F32">
        <v>4475</v>
      </c>
      <c r="G32">
        <v>5560</v>
      </c>
      <c r="H32">
        <v>6607</v>
      </c>
      <c r="I32">
        <v>6233</v>
      </c>
      <c r="J32">
        <v>5381</v>
      </c>
      <c r="K32" s="7">
        <v>6915</v>
      </c>
      <c r="L32" s="7">
        <v>7433</v>
      </c>
      <c r="M32" s="7">
        <v>5789</v>
      </c>
      <c r="N32" s="7">
        <v>6065</v>
      </c>
      <c r="O32" s="11">
        <f t="shared" si="0"/>
        <v>70453</v>
      </c>
    </row>
    <row r="33" spans="1:15" ht="12.75">
      <c r="A33">
        <v>2004</v>
      </c>
      <c r="C33">
        <v>5713</v>
      </c>
      <c r="D33">
        <v>5219</v>
      </c>
      <c r="E33">
        <v>6506</v>
      </c>
      <c r="F33">
        <v>5206</v>
      </c>
      <c r="G33">
        <v>5871</v>
      </c>
      <c r="H33">
        <v>7159</v>
      </c>
      <c r="I33">
        <v>6131</v>
      </c>
      <c r="J33">
        <v>5982</v>
      </c>
      <c r="K33" s="7">
        <v>7006</v>
      </c>
      <c r="L33" s="7">
        <v>7377</v>
      </c>
      <c r="M33" s="7">
        <v>6691</v>
      </c>
      <c r="N33" s="7">
        <v>5894</v>
      </c>
      <c r="O33" s="11">
        <f t="shared" si="0"/>
        <v>74755</v>
      </c>
    </row>
    <row r="34" spans="1:15" ht="12.75">
      <c r="A34">
        <v>2005</v>
      </c>
      <c r="C34">
        <v>5600</v>
      </c>
      <c r="D34">
        <v>5769</v>
      </c>
      <c r="E34">
        <v>6602</v>
      </c>
      <c r="F34">
        <v>5518</v>
      </c>
      <c r="G34">
        <v>6061</v>
      </c>
      <c r="H34">
        <v>7713</v>
      </c>
      <c r="I34">
        <v>6297</v>
      </c>
      <c r="J34">
        <v>7197</v>
      </c>
      <c r="K34" s="7">
        <v>7498</v>
      </c>
      <c r="L34" s="7">
        <v>7497</v>
      </c>
      <c r="M34" s="7">
        <v>6304</v>
      </c>
      <c r="N34" s="7">
        <v>5769</v>
      </c>
      <c r="O34" s="11">
        <f t="shared" si="0"/>
        <v>77825</v>
      </c>
    </row>
    <row r="35" spans="1:15" ht="12.75">
      <c r="A35">
        <v>2006</v>
      </c>
      <c r="C35">
        <v>6314</v>
      </c>
      <c r="D35">
        <v>5945</v>
      </c>
      <c r="E35">
        <v>7114</v>
      </c>
      <c r="F35">
        <v>5109</v>
      </c>
      <c r="G35">
        <v>6241</v>
      </c>
      <c r="H35">
        <v>6392</v>
      </c>
      <c r="I35">
        <v>5989</v>
      </c>
      <c r="J35">
        <v>6733</v>
      </c>
      <c r="K35" s="7">
        <v>7422</v>
      </c>
      <c r="L35" s="7">
        <v>7791</v>
      </c>
      <c r="M35" s="7">
        <v>6286</v>
      </c>
      <c r="N35" s="7">
        <v>5468</v>
      </c>
      <c r="O35" s="11">
        <f t="shared" si="0"/>
        <v>76804</v>
      </c>
    </row>
    <row r="36" spans="1:15" ht="12.75">
      <c r="A36">
        <v>2007</v>
      </c>
      <c r="C36">
        <v>6792</v>
      </c>
      <c r="D36">
        <v>5790</v>
      </c>
      <c r="E36">
        <v>6794</v>
      </c>
      <c r="F36">
        <v>4886</v>
      </c>
      <c r="G36">
        <v>6344</v>
      </c>
      <c r="H36">
        <v>6399</v>
      </c>
      <c r="I36">
        <v>6382</v>
      </c>
      <c r="J36">
        <v>6800</v>
      </c>
      <c r="K36" s="7">
        <v>7077</v>
      </c>
      <c r="L36" s="7">
        <v>7904</v>
      </c>
      <c r="M36" s="7">
        <v>6723</v>
      </c>
      <c r="N36" s="7">
        <v>5563</v>
      </c>
      <c r="O36" s="11">
        <f t="shared" si="0"/>
        <v>77454</v>
      </c>
    </row>
    <row r="37" spans="1:15" ht="12.75">
      <c r="A37">
        <v>2008</v>
      </c>
      <c r="C37">
        <v>7543</v>
      </c>
      <c r="D37">
        <v>6175</v>
      </c>
      <c r="E37">
        <v>6364</v>
      </c>
      <c r="F37">
        <v>5551</v>
      </c>
      <c r="G37">
        <v>5627</v>
      </c>
      <c r="H37">
        <v>6753</v>
      </c>
      <c r="I37">
        <v>5429</v>
      </c>
      <c r="J37">
        <v>5684</v>
      </c>
      <c r="K37" s="7">
        <v>6672</v>
      </c>
      <c r="L37" s="7">
        <v>7477</v>
      </c>
      <c r="M37" s="7">
        <v>4898</v>
      </c>
      <c r="N37" s="7">
        <v>5224</v>
      </c>
      <c r="O37" s="11">
        <f t="shared" si="0"/>
        <v>73397</v>
      </c>
    </row>
    <row r="38" spans="1:15" ht="12.75">
      <c r="A38">
        <v>2009</v>
      </c>
      <c r="C38">
        <v>5296</v>
      </c>
      <c r="D38">
        <v>3795</v>
      </c>
      <c r="E38">
        <v>4881</v>
      </c>
      <c r="F38">
        <v>3525</v>
      </c>
      <c r="G38">
        <v>3979</v>
      </c>
      <c r="H38">
        <v>4306</v>
      </c>
      <c r="I38">
        <v>4473</v>
      </c>
      <c r="J38">
        <v>4417</v>
      </c>
      <c r="K38" s="25">
        <v>5593</v>
      </c>
      <c r="L38" s="25">
        <v>5680</v>
      </c>
      <c r="M38" s="25">
        <v>4486</v>
      </c>
      <c r="N38" s="25">
        <v>3973</v>
      </c>
      <c r="O38" s="11">
        <f t="shared" si="0"/>
        <v>54404</v>
      </c>
    </row>
    <row r="39" spans="1:15" ht="12.75">
      <c r="A39">
        <v>2010</v>
      </c>
      <c r="C39">
        <v>5601</v>
      </c>
      <c r="D39">
        <v>4302</v>
      </c>
      <c r="E39">
        <v>5392</v>
      </c>
      <c r="F39">
        <v>4585</v>
      </c>
      <c r="G39">
        <v>4616</v>
      </c>
      <c r="H39">
        <v>5786</v>
      </c>
      <c r="I39">
        <v>4446</v>
      </c>
      <c r="J39">
        <v>4720</v>
      </c>
      <c r="K39" s="25">
        <v>6298</v>
      </c>
      <c r="L39" s="25">
        <v>5866</v>
      </c>
      <c r="M39" s="25">
        <v>5869</v>
      </c>
      <c r="N39" s="25">
        <v>4548</v>
      </c>
      <c r="O39" s="11">
        <f t="shared" si="0"/>
        <v>62029</v>
      </c>
    </row>
    <row r="40" spans="1:15" ht="12.75">
      <c r="A40">
        <v>2011</v>
      </c>
      <c r="C40">
        <v>6210</v>
      </c>
      <c r="D40">
        <v>4844</v>
      </c>
      <c r="E40">
        <v>6079</v>
      </c>
      <c r="F40">
        <v>4258</v>
      </c>
      <c r="G40">
        <v>4535</v>
      </c>
      <c r="H40">
        <v>5365</v>
      </c>
      <c r="I40">
        <v>4879</v>
      </c>
      <c r="J40">
        <v>5767</v>
      </c>
      <c r="K40" s="25">
        <v>5684</v>
      </c>
      <c r="L40" s="25">
        <v>5428</v>
      </c>
      <c r="M40" s="25">
        <v>5644</v>
      </c>
      <c r="N40" s="25">
        <v>5326</v>
      </c>
      <c r="O40" s="11">
        <f t="shared" si="0"/>
        <v>64019</v>
      </c>
    </row>
    <row r="41" spans="1:15" ht="12.75">
      <c r="A41">
        <v>2012</v>
      </c>
      <c r="C41">
        <v>7499</v>
      </c>
      <c r="D41">
        <v>5633</v>
      </c>
      <c r="E41">
        <v>6499</v>
      </c>
      <c r="F41">
        <v>5430</v>
      </c>
      <c r="G41">
        <v>5942</v>
      </c>
      <c r="H41" s="37">
        <v>7142</v>
      </c>
      <c r="I41" s="37">
        <v>6208</v>
      </c>
      <c r="J41" s="37">
        <v>5959</v>
      </c>
      <c r="K41" s="39">
        <v>6637</v>
      </c>
      <c r="L41" s="39">
        <v>7336</v>
      </c>
      <c r="M41" s="39">
        <v>6484</v>
      </c>
      <c r="N41" s="39">
        <v>6102</v>
      </c>
      <c r="O41" s="11">
        <f>SUM(C41:N41)</f>
        <v>76871</v>
      </c>
    </row>
    <row r="42" spans="1:15" ht="12.75">
      <c r="A42">
        <v>2013</v>
      </c>
      <c r="C42">
        <v>7385</v>
      </c>
      <c r="D42">
        <v>5799</v>
      </c>
      <c r="E42">
        <v>6800</v>
      </c>
      <c r="F42">
        <v>5908</v>
      </c>
      <c r="G42">
        <v>6347</v>
      </c>
      <c r="H42" s="37">
        <v>7542</v>
      </c>
      <c r="I42" s="37">
        <v>6769</v>
      </c>
      <c r="J42" s="37">
        <v>6828</v>
      </c>
      <c r="K42" s="39">
        <v>7272</v>
      </c>
      <c r="L42" s="39">
        <v>7962</v>
      </c>
      <c r="M42" s="39">
        <v>7453</v>
      </c>
      <c r="N42" s="39">
        <v>6371</v>
      </c>
      <c r="O42" s="11">
        <f>SUM(C42:N42)</f>
        <v>82436</v>
      </c>
    </row>
    <row r="43" spans="1:15" ht="12.75">
      <c r="A43">
        <v>2014</v>
      </c>
      <c r="C43">
        <v>8293</v>
      </c>
      <c r="D43">
        <v>6572</v>
      </c>
      <c r="E43">
        <v>7994</v>
      </c>
      <c r="F43">
        <v>6151</v>
      </c>
      <c r="G43">
        <v>6802</v>
      </c>
      <c r="H43" s="37">
        <v>8517</v>
      </c>
      <c r="I43" s="37">
        <v>7071</v>
      </c>
      <c r="J43" s="37">
        <v>7083</v>
      </c>
      <c r="K43" s="39">
        <v>8382</v>
      </c>
      <c r="L43" s="39">
        <v>8910</v>
      </c>
      <c r="M43" s="39">
        <v>8063</v>
      </c>
      <c r="N43" s="41"/>
      <c r="O43" s="11">
        <f>SUM(C43:N43)</f>
        <v>83838</v>
      </c>
    </row>
  </sheetData>
  <sheetProtection/>
  <mergeCells count="1">
    <mergeCell ref="A1:O1"/>
  </mergeCells>
  <printOptions gridLines="1" horizontalCentered="1" verticalCentered="1"/>
  <pageMargins left="0.5511811023622047" right="0.35433070866141736" top="0.984251968503937" bottom="0.984251968503937" header="0.5118110236220472" footer="0.5118110236220472"/>
  <pageSetup fitToHeight="1" fitToWidth="1"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PageLayoutView="0" workbookViewId="0" topLeftCell="A2">
      <pane xSplit="15" ySplit="1" topLeftCell="P3" activePane="bottomRight" state="frozen"/>
      <selection pane="topLeft" activeCell="A2" sqref="A2"/>
      <selection pane="topRight" activeCell="P2" sqref="P2"/>
      <selection pane="bottomLeft" activeCell="A5" sqref="A5"/>
      <selection pane="bottomRight" activeCell="L44" sqref="L44"/>
    </sheetView>
  </sheetViews>
  <sheetFormatPr defaultColWidth="9.140625" defaultRowHeight="12.75"/>
  <cols>
    <col min="2" max="2" width="4.421875" style="0" customWidth="1"/>
    <col min="10" max="10" width="10.57421875" style="0" bestFit="1" customWidth="1"/>
    <col min="11" max="11" width="9.57421875" style="0" bestFit="1" customWidth="1"/>
    <col min="15" max="15" width="11.28125" style="0" bestFit="1" customWidth="1"/>
  </cols>
  <sheetData>
    <row r="1" ht="12.75">
      <c r="A1" t="s">
        <v>17</v>
      </c>
    </row>
    <row r="2" spans="1:16" ht="12.75">
      <c r="A2" t="s">
        <v>18</v>
      </c>
      <c r="C2" s="23" t="s">
        <v>3</v>
      </c>
      <c r="D2" s="23" t="s">
        <v>4</v>
      </c>
      <c r="E2" s="23" t="s">
        <v>5</v>
      </c>
      <c r="F2" s="23" t="s">
        <v>19</v>
      </c>
      <c r="G2" s="23" t="s">
        <v>7</v>
      </c>
      <c r="H2" s="23" t="s">
        <v>15</v>
      </c>
      <c r="I2" s="23" t="s">
        <v>16</v>
      </c>
      <c r="J2" s="23" t="s">
        <v>10</v>
      </c>
      <c r="K2" s="23" t="s">
        <v>20</v>
      </c>
      <c r="L2" s="23" t="s">
        <v>12</v>
      </c>
      <c r="M2" s="23" t="s">
        <v>13</v>
      </c>
      <c r="N2" s="23" t="s">
        <v>14</v>
      </c>
      <c r="O2" s="23" t="s">
        <v>21</v>
      </c>
      <c r="P2" s="23" t="s">
        <v>44</v>
      </c>
    </row>
    <row r="4" spans="1:15" ht="12.75">
      <c r="A4">
        <v>1975</v>
      </c>
      <c r="C4">
        <v>653</v>
      </c>
      <c r="D4">
        <v>435</v>
      </c>
      <c r="E4">
        <v>453</v>
      </c>
      <c r="F4">
        <v>402</v>
      </c>
      <c r="G4">
        <v>344</v>
      </c>
      <c r="H4">
        <v>293</v>
      </c>
      <c r="I4">
        <v>344</v>
      </c>
      <c r="J4">
        <v>360</v>
      </c>
      <c r="K4">
        <v>311</v>
      </c>
      <c r="L4">
        <v>384</v>
      </c>
      <c r="M4">
        <v>325</v>
      </c>
      <c r="N4">
        <v>559</v>
      </c>
      <c r="O4" s="11">
        <f>SUM(C4:N4)</f>
        <v>4863</v>
      </c>
    </row>
    <row r="5" spans="1:15" ht="12.75">
      <c r="A5">
        <v>1976</v>
      </c>
      <c r="C5">
        <v>379</v>
      </c>
      <c r="D5">
        <v>292</v>
      </c>
      <c r="E5">
        <v>379</v>
      </c>
      <c r="F5">
        <v>257</v>
      </c>
      <c r="G5">
        <v>313</v>
      </c>
      <c r="H5">
        <v>173</v>
      </c>
      <c r="I5">
        <v>226</v>
      </c>
      <c r="J5">
        <v>208</v>
      </c>
      <c r="K5">
        <v>180</v>
      </c>
      <c r="L5">
        <v>224</v>
      </c>
      <c r="M5">
        <v>292</v>
      </c>
      <c r="N5">
        <v>353</v>
      </c>
      <c r="O5" s="11">
        <f aca="true" t="shared" si="0" ref="O5:O35">SUM(C5:N5)</f>
        <v>3276</v>
      </c>
    </row>
    <row r="6" spans="1:15" ht="12.75">
      <c r="A6">
        <f>A5+1</f>
        <v>1977</v>
      </c>
      <c r="C6">
        <v>333</v>
      </c>
      <c r="D6">
        <v>284</v>
      </c>
      <c r="E6">
        <v>213</v>
      </c>
      <c r="F6">
        <v>192</v>
      </c>
      <c r="G6">
        <v>265</v>
      </c>
      <c r="H6">
        <v>188</v>
      </c>
      <c r="I6">
        <v>154</v>
      </c>
      <c r="J6">
        <v>210</v>
      </c>
      <c r="K6">
        <v>172</v>
      </c>
      <c r="L6">
        <v>206</v>
      </c>
      <c r="M6">
        <v>209</v>
      </c>
      <c r="N6">
        <v>324</v>
      </c>
      <c r="O6" s="11">
        <f t="shared" si="0"/>
        <v>2750</v>
      </c>
    </row>
    <row r="7" spans="1:15" ht="12.75">
      <c r="A7">
        <f aca="true" t="shared" si="1" ref="A7:A27">A6+1</f>
        <v>1978</v>
      </c>
      <c r="C7">
        <v>339</v>
      </c>
      <c r="D7">
        <v>348</v>
      </c>
      <c r="E7">
        <v>240</v>
      </c>
      <c r="F7">
        <v>156</v>
      </c>
      <c r="G7">
        <v>300</v>
      </c>
      <c r="H7">
        <v>197</v>
      </c>
      <c r="I7">
        <v>163</v>
      </c>
      <c r="J7">
        <v>148</v>
      </c>
      <c r="K7">
        <v>141</v>
      </c>
      <c r="L7">
        <v>202</v>
      </c>
      <c r="M7">
        <v>154</v>
      </c>
      <c r="N7">
        <v>293</v>
      </c>
      <c r="O7" s="11">
        <f t="shared" si="0"/>
        <v>2681</v>
      </c>
    </row>
    <row r="8" spans="1:15" ht="12.75">
      <c r="A8">
        <f t="shared" si="1"/>
        <v>1979</v>
      </c>
      <c r="C8">
        <v>433</v>
      </c>
      <c r="D8">
        <v>235</v>
      </c>
      <c r="E8">
        <v>198</v>
      </c>
      <c r="F8">
        <v>176</v>
      </c>
      <c r="G8">
        <v>270</v>
      </c>
      <c r="H8">
        <v>160</v>
      </c>
      <c r="I8">
        <v>156</v>
      </c>
      <c r="J8">
        <v>140</v>
      </c>
      <c r="K8">
        <v>156</v>
      </c>
      <c r="L8">
        <v>210</v>
      </c>
      <c r="M8">
        <v>203</v>
      </c>
      <c r="N8">
        <v>345</v>
      </c>
      <c r="O8" s="11">
        <f t="shared" si="0"/>
        <v>2682</v>
      </c>
    </row>
    <row r="9" spans="1:15" ht="12.75">
      <c r="A9">
        <f t="shared" si="1"/>
        <v>1980</v>
      </c>
      <c r="C9">
        <v>339</v>
      </c>
      <c r="D9">
        <v>253</v>
      </c>
      <c r="E9">
        <v>205</v>
      </c>
      <c r="F9">
        <v>190</v>
      </c>
      <c r="G9">
        <v>366</v>
      </c>
      <c r="H9">
        <v>169</v>
      </c>
      <c r="I9">
        <v>166</v>
      </c>
      <c r="J9">
        <v>154</v>
      </c>
      <c r="K9">
        <v>225</v>
      </c>
      <c r="L9">
        <v>166</v>
      </c>
      <c r="M9">
        <v>198</v>
      </c>
      <c r="N9">
        <v>270</v>
      </c>
      <c r="O9" s="11">
        <f t="shared" si="0"/>
        <v>2701</v>
      </c>
    </row>
    <row r="10" spans="1:15" ht="12.75">
      <c r="A10">
        <f t="shared" si="1"/>
        <v>1981</v>
      </c>
      <c r="C10">
        <v>245</v>
      </c>
      <c r="D10">
        <v>181</v>
      </c>
      <c r="E10">
        <v>184</v>
      </c>
      <c r="F10">
        <v>163</v>
      </c>
      <c r="G10">
        <v>186</v>
      </c>
      <c r="H10">
        <v>100</v>
      </c>
      <c r="I10">
        <v>136</v>
      </c>
      <c r="J10">
        <v>122</v>
      </c>
      <c r="K10">
        <v>105</v>
      </c>
      <c r="L10">
        <v>129</v>
      </c>
      <c r="M10">
        <v>122</v>
      </c>
      <c r="N10">
        <v>234</v>
      </c>
      <c r="O10" s="11">
        <f t="shared" si="0"/>
        <v>1907</v>
      </c>
    </row>
    <row r="11" spans="1:15" ht="12.75">
      <c r="A11">
        <f t="shared" si="1"/>
        <v>1982</v>
      </c>
      <c r="C11">
        <v>149</v>
      </c>
      <c r="D11">
        <v>176</v>
      </c>
      <c r="E11">
        <v>140</v>
      </c>
      <c r="F11">
        <v>122</v>
      </c>
      <c r="G11">
        <v>197</v>
      </c>
      <c r="H11">
        <v>140</v>
      </c>
      <c r="I11">
        <v>98</v>
      </c>
      <c r="J11">
        <v>121</v>
      </c>
      <c r="K11">
        <v>155</v>
      </c>
      <c r="L11">
        <v>128</v>
      </c>
      <c r="M11">
        <v>132</v>
      </c>
      <c r="N11">
        <v>254</v>
      </c>
      <c r="O11" s="11">
        <f t="shared" si="0"/>
        <v>1812</v>
      </c>
    </row>
    <row r="12" spans="1:15" ht="12.75">
      <c r="A12">
        <f t="shared" si="1"/>
        <v>1983</v>
      </c>
      <c r="C12">
        <v>161</v>
      </c>
      <c r="D12">
        <v>171</v>
      </c>
      <c r="E12">
        <v>159</v>
      </c>
      <c r="F12">
        <v>86</v>
      </c>
      <c r="G12">
        <v>147</v>
      </c>
      <c r="H12">
        <v>186</v>
      </c>
      <c r="I12">
        <v>116</v>
      </c>
      <c r="J12">
        <v>136</v>
      </c>
      <c r="K12">
        <v>120</v>
      </c>
      <c r="L12">
        <v>115</v>
      </c>
      <c r="M12">
        <v>136</v>
      </c>
      <c r="N12">
        <v>233</v>
      </c>
      <c r="O12" s="11">
        <f t="shared" si="0"/>
        <v>1766</v>
      </c>
    </row>
    <row r="13" spans="1:15" ht="12.75">
      <c r="A13">
        <f t="shared" si="1"/>
        <v>1984</v>
      </c>
      <c r="C13">
        <v>226</v>
      </c>
      <c r="D13">
        <v>228</v>
      </c>
      <c r="E13">
        <v>150</v>
      </c>
      <c r="F13">
        <v>149</v>
      </c>
      <c r="G13">
        <v>181</v>
      </c>
      <c r="H13">
        <v>113</v>
      </c>
      <c r="I13">
        <v>167</v>
      </c>
      <c r="J13">
        <v>164</v>
      </c>
      <c r="K13">
        <v>148</v>
      </c>
      <c r="L13">
        <v>162</v>
      </c>
      <c r="M13">
        <v>172</v>
      </c>
      <c r="N13">
        <v>159</v>
      </c>
      <c r="O13" s="11">
        <f t="shared" si="0"/>
        <v>2019</v>
      </c>
    </row>
    <row r="14" spans="1:15" ht="12.75">
      <c r="A14">
        <f t="shared" si="1"/>
        <v>1985</v>
      </c>
      <c r="C14">
        <v>357</v>
      </c>
      <c r="D14">
        <v>238</v>
      </c>
      <c r="E14">
        <v>291</v>
      </c>
      <c r="F14">
        <v>181</v>
      </c>
      <c r="G14">
        <v>239</v>
      </c>
      <c r="H14">
        <v>140</v>
      </c>
      <c r="I14">
        <v>176</v>
      </c>
      <c r="J14">
        <v>208</v>
      </c>
      <c r="K14">
        <v>219</v>
      </c>
      <c r="L14">
        <v>207</v>
      </c>
      <c r="M14">
        <v>266</v>
      </c>
      <c r="N14">
        <v>396</v>
      </c>
      <c r="O14" s="11">
        <f t="shared" si="0"/>
        <v>2918</v>
      </c>
    </row>
    <row r="15" spans="1:15" ht="12.75">
      <c r="A15">
        <f t="shared" si="1"/>
        <v>1986</v>
      </c>
      <c r="C15">
        <v>440</v>
      </c>
      <c r="D15">
        <v>375</v>
      </c>
      <c r="E15">
        <v>293</v>
      </c>
      <c r="F15">
        <v>277</v>
      </c>
      <c r="G15">
        <v>240</v>
      </c>
      <c r="H15">
        <v>179</v>
      </c>
      <c r="I15">
        <v>319</v>
      </c>
      <c r="J15">
        <v>252</v>
      </c>
      <c r="K15">
        <v>255</v>
      </c>
      <c r="L15">
        <v>412</v>
      </c>
      <c r="M15">
        <v>400</v>
      </c>
      <c r="N15">
        <v>504</v>
      </c>
      <c r="O15" s="11">
        <f t="shared" si="0"/>
        <v>3946</v>
      </c>
    </row>
    <row r="16" spans="1:15" ht="12.75">
      <c r="A16">
        <f t="shared" si="1"/>
        <v>1987</v>
      </c>
      <c r="C16">
        <v>501</v>
      </c>
      <c r="D16">
        <v>471</v>
      </c>
      <c r="E16">
        <v>483</v>
      </c>
      <c r="F16">
        <v>767</v>
      </c>
      <c r="G16">
        <v>989</v>
      </c>
      <c r="H16">
        <v>853</v>
      </c>
      <c r="I16">
        <v>1303</v>
      </c>
      <c r="J16">
        <v>1661</v>
      </c>
      <c r="K16">
        <v>1726</v>
      </c>
      <c r="L16">
        <v>1096</v>
      </c>
      <c r="M16">
        <v>1077</v>
      </c>
      <c r="N16">
        <v>1202</v>
      </c>
      <c r="O16" s="11">
        <f t="shared" si="0"/>
        <v>12129</v>
      </c>
    </row>
    <row r="17" spans="1:15" ht="12.75">
      <c r="A17">
        <f t="shared" si="1"/>
        <v>1988</v>
      </c>
      <c r="C17">
        <v>1052</v>
      </c>
      <c r="D17">
        <v>865</v>
      </c>
      <c r="E17">
        <v>1050</v>
      </c>
      <c r="F17">
        <v>969</v>
      </c>
      <c r="G17">
        <v>900</v>
      </c>
      <c r="H17">
        <v>1215</v>
      </c>
      <c r="I17">
        <v>1510</v>
      </c>
      <c r="J17">
        <v>1752</v>
      </c>
      <c r="K17">
        <v>1299</v>
      </c>
      <c r="L17">
        <v>1791</v>
      </c>
      <c r="M17">
        <v>2217</v>
      </c>
      <c r="N17">
        <v>2751</v>
      </c>
      <c r="O17" s="11">
        <f t="shared" si="0"/>
        <v>17371</v>
      </c>
    </row>
    <row r="18" spans="1:15" ht="12.75">
      <c r="A18">
        <f t="shared" si="1"/>
        <v>1989</v>
      </c>
      <c r="C18">
        <v>3702</v>
      </c>
      <c r="D18">
        <v>3131</v>
      </c>
      <c r="E18">
        <v>4139</v>
      </c>
      <c r="F18">
        <v>4172</v>
      </c>
      <c r="G18">
        <v>5032</v>
      </c>
      <c r="H18">
        <v>4272</v>
      </c>
      <c r="I18">
        <v>4524</v>
      </c>
      <c r="J18">
        <v>4041</v>
      </c>
      <c r="K18">
        <v>3958</v>
      </c>
      <c r="L18">
        <v>3485</v>
      </c>
      <c r="M18">
        <v>4627</v>
      </c>
      <c r="N18">
        <v>5883</v>
      </c>
      <c r="O18" s="11">
        <f t="shared" si="0"/>
        <v>50966</v>
      </c>
    </row>
    <row r="19" spans="1:15" ht="12.75">
      <c r="A19">
        <f t="shared" si="1"/>
        <v>1990</v>
      </c>
      <c r="C19">
        <v>5457</v>
      </c>
      <c r="D19">
        <v>4834</v>
      </c>
      <c r="E19">
        <v>5833</v>
      </c>
      <c r="F19">
        <v>5443</v>
      </c>
      <c r="G19">
        <v>7441</v>
      </c>
      <c r="H19">
        <v>7074</v>
      </c>
      <c r="I19">
        <v>7432</v>
      </c>
      <c r="J19">
        <v>6883</v>
      </c>
      <c r="K19">
        <v>5734</v>
      </c>
      <c r="L19">
        <v>11626</v>
      </c>
      <c r="M19">
        <v>5357</v>
      </c>
      <c r="N19">
        <v>12210</v>
      </c>
      <c r="O19" s="11">
        <f t="shared" si="0"/>
        <v>85324</v>
      </c>
    </row>
    <row r="20" spans="1:15" ht="12.75">
      <c r="A20">
        <f t="shared" si="1"/>
        <v>1991</v>
      </c>
      <c r="C20">
        <v>2581</v>
      </c>
      <c r="D20">
        <v>2380</v>
      </c>
      <c r="E20">
        <v>4132</v>
      </c>
      <c r="F20">
        <v>3591</v>
      </c>
      <c r="G20">
        <v>4756</v>
      </c>
      <c r="H20">
        <v>4032</v>
      </c>
      <c r="I20">
        <v>5222</v>
      </c>
      <c r="J20">
        <v>4865</v>
      </c>
      <c r="K20">
        <v>4161</v>
      </c>
      <c r="L20">
        <v>3745</v>
      </c>
      <c r="M20">
        <v>3604</v>
      </c>
      <c r="N20">
        <v>4282</v>
      </c>
      <c r="O20" s="11">
        <f t="shared" si="0"/>
        <v>47351</v>
      </c>
    </row>
    <row r="21" spans="1:16" ht="12.75">
      <c r="A21">
        <f t="shared" si="1"/>
        <v>1992</v>
      </c>
      <c r="C21">
        <v>3327</v>
      </c>
      <c r="D21">
        <v>3166</v>
      </c>
      <c r="E21">
        <v>3167</v>
      </c>
      <c r="F21">
        <v>2931</v>
      </c>
      <c r="G21">
        <v>3269</v>
      </c>
      <c r="H21">
        <v>3139</v>
      </c>
      <c r="I21">
        <v>3733</v>
      </c>
      <c r="J21">
        <v>3047</v>
      </c>
      <c r="K21">
        <v>3252</v>
      </c>
      <c r="L21">
        <v>3296</v>
      </c>
      <c r="M21">
        <v>3259</v>
      </c>
      <c r="N21">
        <v>3560</v>
      </c>
      <c r="O21" s="11">
        <f t="shared" si="0"/>
        <v>39146</v>
      </c>
      <c r="P21" s="38">
        <f>(O21-O20)/O20*100</f>
        <v>-17.328039534539926</v>
      </c>
    </row>
    <row r="22" spans="1:16" ht="12.75">
      <c r="A22">
        <f t="shared" si="1"/>
        <v>1993</v>
      </c>
      <c r="C22">
        <v>3163</v>
      </c>
      <c r="D22">
        <v>3342</v>
      </c>
      <c r="E22">
        <v>3781</v>
      </c>
      <c r="F22">
        <v>3369</v>
      </c>
      <c r="G22">
        <v>3382</v>
      </c>
      <c r="H22">
        <v>3597</v>
      </c>
      <c r="I22">
        <v>3520</v>
      </c>
      <c r="J22">
        <v>3671</v>
      </c>
      <c r="K22">
        <v>3654</v>
      </c>
      <c r="L22">
        <v>3543</v>
      </c>
      <c r="M22">
        <v>4089</v>
      </c>
      <c r="N22">
        <v>4730</v>
      </c>
      <c r="O22" s="11">
        <f t="shared" si="0"/>
        <v>43841</v>
      </c>
      <c r="P22" s="27">
        <f aca="true" t="shared" si="2" ref="P22:P42">(O22-O21)/O21*100</f>
        <v>11.993562560670311</v>
      </c>
    </row>
    <row r="23" spans="1:16" ht="12.75">
      <c r="A23">
        <f t="shared" si="1"/>
        <v>1994</v>
      </c>
      <c r="C23">
        <v>5190</v>
      </c>
      <c r="D23">
        <v>4094</v>
      </c>
      <c r="E23">
        <v>6731</v>
      </c>
      <c r="F23">
        <v>3297</v>
      </c>
      <c r="G23">
        <v>4618</v>
      </c>
      <c r="H23">
        <v>4504</v>
      </c>
      <c r="I23">
        <v>4928</v>
      </c>
      <c r="J23">
        <v>5722</v>
      </c>
      <c r="K23">
        <v>5687</v>
      </c>
      <c r="L23">
        <v>5120</v>
      </c>
      <c r="M23">
        <v>5882</v>
      </c>
      <c r="N23">
        <v>6315</v>
      </c>
      <c r="O23" s="11">
        <f t="shared" si="0"/>
        <v>62088</v>
      </c>
      <c r="P23" s="27">
        <f t="shared" si="2"/>
        <v>41.62085718847654</v>
      </c>
    </row>
    <row r="24" spans="1:16" ht="12.75">
      <c r="A24">
        <f t="shared" si="1"/>
        <v>1995</v>
      </c>
      <c r="C24">
        <v>5926</v>
      </c>
      <c r="D24">
        <v>5746</v>
      </c>
      <c r="E24">
        <v>6978</v>
      </c>
      <c r="F24">
        <v>5496</v>
      </c>
      <c r="G24">
        <v>7598</v>
      </c>
      <c r="H24">
        <v>6606</v>
      </c>
      <c r="I24">
        <v>6415</v>
      </c>
      <c r="J24">
        <v>7006</v>
      </c>
      <c r="K24">
        <v>6350</v>
      </c>
      <c r="L24">
        <v>6998</v>
      </c>
      <c r="M24">
        <v>7731</v>
      </c>
      <c r="N24">
        <v>8126</v>
      </c>
      <c r="O24" s="11">
        <f t="shared" si="0"/>
        <v>80976</v>
      </c>
      <c r="P24" s="27">
        <f t="shared" si="2"/>
        <v>30.421337456513335</v>
      </c>
    </row>
    <row r="25" spans="1:16" ht="12.75">
      <c r="A25">
        <f t="shared" si="1"/>
        <v>1996</v>
      </c>
      <c r="C25">
        <v>7901</v>
      </c>
      <c r="D25">
        <v>8300</v>
      </c>
      <c r="E25">
        <v>8712</v>
      </c>
      <c r="F25">
        <v>8524</v>
      </c>
      <c r="G25">
        <v>10756</v>
      </c>
      <c r="H25">
        <v>8656</v>
      </c>
      <c r="I25">
        <v>10695</v>
      </c>
      <c r="J25">
        <v>9934</v>
      </c>
      <c r="K25">
        <v>8575</v>
      </c>
      <c r="L25">
        <v>9854</v>
      </c>
      <c r="M25">
        <v>10140</v>
      </c>
      <c r="N25">
        <v>9722</v>
      </c>
      <c r="O25" s="11">
        <f t="shared" si="0"/>
        <v>111769</v>
      </c>
      <c r="P25" s="27">
        <f t="shared" si="2"/>
        <v>38.02731673582296</v>
      </c>
    </row>
    <row r="26" spans="1:16" ht="12.75">
      <c r="A26">
        <f t="shared" si="1"/>
        <v>1997</v>
      </c>
      <c r="C26">
        <v>9235</v>
      </c>
      <c r="D26">
        <v>8526</v>
      </c>
      <c r="E26">
        <v>8554</v>
      </c>
      <c r="F26">
        <v>9758</v>
      </c>
      <c r="G26">
        <v>10207</v>
      </c>
      <c r="H26">
        <v>7287</v>
      </c>
      <c r="I26">
        <v>8893</v>
      </c>
      <c r="J26">
        <v>7104</v>
      </c>
      <c r="K26">
        <v>7041</v>
      </c>
      <c r="L26">
        <v>6668</v>
      </c>
      <c r="M26">
        <v>6486</v>
      </c>
      <c r="N26">
        <v>7282</v>
      </c>
      <c r="O26" s="11">
        <f t="shared" si="0"/>
        <v>97041</v>
      </c>
      <c r="P26" s="38">
        <f t="shared" si="2"/>
        <v>-13.177177929479553</v>
      </c>
    </row>
    <row r="27" spans="1:16" ht="12.75">
      <c r="A27">
        <f t="shared" si="1"/>
        <v>1998</v>
      </c>
      <c r="C27">
        <v>6854</v>
      </c>
      <c r="D27">
        <v>5907</v>
      </c>
      <c r="E27">
        <v>6851</v>
      </c>
      <c r="F27">
        <v>6138</v>
      </c>
      <c r="G27">
        <v>6764</v>
      </c>
      <c r="H27">
        <v>7517</v>
      </c>
      <c r="I27">
        <v>9472</v>
      </c>
      <c r="J27">
        <v>9562</v>
      </c>
      <c r="K27">
        <v>9808</v>
      </c>
      <c r="L27">
        <v>9895</v>
      </c>
      <c r="M27">
        <v>10199</v>
      </c>
      <c r="N27">
        <v>10970</v>
      </c>
      <c r="O27" s="11">
        <f t="shared" si="0"/>
        <v>99937</v>
      </c>
      <c r="P27" s="27">
        <f t="shared" si="2"/>
        <v>2.9843056027864514</v>
      </c>
    </row>
    <row r="28" spans="1:16" ht="12.75">
      <c r="A28">
        <v>1999</v>
      </c>
      <c r="C28">
        <v>9723</v>
      </c>
      <c r="D28">
        <v>9699</v>
      </c>
      <c r="E28">
        <v>11172</v>
      </c>
      <c r="F28">
        <v>10216</v>
      </c>
      <c r="G28">
        <v>11802</v>
      </c>
      <c r="H28">
        <v>11345</v>
      </c>
      <c r="I28">
        <v>12274</v>
      </c>
      <c r="J28">
        <v>11487</v>
      </c>
      <c r="K28">
        <v>10966</v>
      </c>
      <c r="L28">
        <v>9852</v>
      </c>
      <c r="M28">
        <v>11198</v>
      </c>
      <c r="N28">
        <v>11384</v>
      </c>
      <c r="O28" s="11">
        <f t="shared" si="0"/>
        <v>131118</v>
      </c>
      <c r="P28" s="27">
        <f t="shared" si="2"/>
        <v>31.20065641354053</v>
      </c>
    </row>
    <row r="29" spans="1:16" ht="12.75">
      <c r="A29">
        <v>2000</v>
      </c>
      <c r="C29">
        <v>9623</v>
      </c>
      <c r="D29">
        <v>10237</v>
      </c>
      <c r="E29">
        <v>11208</v>
      </c>
      <c r="F29">
        <v>8957</v>
      </c>
      <c r="G29">
        <v>11121</v>
      </c>
      <c r="H29">
        <v>10088</v>
      </c>
      <c r="I29">
        <v>9876</v>
      </c>
      <c r="J29">
        <v>9898</v>
      </c>
      <c r="K29">
        <v>9102</v>
      </c>
      <c r="L29">
        <v>8506</v>
      </c>
      <c r="M29">
        <v>8846</v>
      </c>
      <c r="N29">
        <v>8662</v>
      </c>
      <c r="O29" s="11">
        <f t="shared" si="0"/>
        <v>116124</v>
      </c>
      <c r="P29" s="38">
        <f t="shared" si="2"/>
        <v>-11.43550084656569</v>
      </c>
    </row>
    <row r="30" spans="1:16" ht="12.75">
      <c r="A30">
        <v>2001</v>
      </c>
      <c r="C30">
        <v>9116</v>
      </c>
      <c r="D30">
        <v>8682</v>
      </c>
      <c r="E30">
        <v>10472</v>
      </c>
      <c r="F30">
        <v>9915</v>
      </c>
      <c r="G30">
        <v>11953</v>
      </c>
      <c r="H30">
        <v>10848</v>
      </c>
      <c r="I30">
        <v>11611</v>
      </c>
      <c r="J30">
        <v>12008</v>
      </c>
      <c r="K30">
        <v>10240</v>
      </c>
      <c r="L30">
        <v>11100</v>
      </c>
      <c r="M30">
        <v>11624</v>
      </c>
      <c r="N30">
        <v>11124</v>
      </c>
      <c r="O30" s="11">
        <f t="shared" si="0"/>
        <v>128693</v>
      </c>
      <c r="P30" s="27">
        <f t="shared" si="2"/>
        <v>10.823774585787605</v>
      </c>
    </row>
    <row r="31" spans="1:16" ht="12.75">
      <c r="A31">
        <v>2002</v>
      </c>
      <c r="C31">
        <v>11234</v>
      </c>
      <c r="D31">
        <v>11532</v>
      </c>
      <c r="E31">
        <v>12501</v>
      </c>
      <c r="F31">
        <v>11042</v>
      </c>
      <c r="G31">
        <v>11616</v>
      </c>
      <c r="H31">
        <v>10097</v>
      </c>
      <c r="I31">
        <v>11955</v>
      </c>
      <c r="J31">
        <v>11211</v>
      </c>
      <c r="K31">
        <v>10838</v>
      </c>
      <c r="L31">
        <v>10990</v>
      </c>
      <c r="M31">
        <v>11327</v>
      </c>
      <c r="N31">
        <v>12075</v>
      </c>
      <c r="O31" s="11">
        <f t="shared" si="0"/>
        <v>136418</v>
      </c>
      <c r="P31" s="27">
        <f t="shared" si="2"/>
        <v>6.002657487198216</v>
      </c>
    </row>
    <row r="32" spans="1:16" ht="12.75">
      <c r="A32">
        <v>2003</v>
      </c>
      <c r="C32">
        <v>12014</v>
      </c>
      <c r="D32">
        <v>11694</v>
      </c>
      <c r="E32">
        <v>13268</v>
      </c>
      <c r="F32">
        <v>12155</v>
      </c>
      <c r="G32">
        <v>14194</v>
      </c>
      <c r="H32">
        <v>13439</v>
      </c>
      <c r="I32">
        <v>14709</v>
      </c>
      <c r="J32">
        <v>13237</v>
      </c>
      <c r="K32">
        <v>13616</v>
      </c>
      <c r="L32">
        <v>13380</v>
      </c>
      <c r="M32">
        <v>12263</v>
      </c>
      <c r="N32">
        <v>13003</v>
      </c>
      <c r="O32" s="11">
        <f t="shared" si="0"/>
        <v>156972</v>
      </c>
      <c r="P32" s="27">
        <f t="shared" si="2"/>
        <v>15.066926651908105</v>
      </c>
    </row>
    <row r="33" spans="1:16" ht="12.75">
      <c r="A33">
        <v>2004</v>
      </c>
      <c r="C33">
        <v>12116</v>
      </c>
      <c r="D33">
        <v>12752</v>
      </c>
      <c r="E33">
        <v>14877</v>
      </c>
      <c r="F33">
        <v>12948</v>
      </c>
      <c r="G33">
        <v>13585</v>
      </c>
      <c r="H33">
        <v>13159</v>
      </c>
      <c r="I33">
        <v>13211</v>
      </c>
      <c r="J33">
        <v>12675</v>
      </c>
      <c r="K33">
        <v>12653</v>
      </c>
      <c r="L33">
        <v>11456</v>
      </c>
      <c r="M33">
        <v>12183</v>
      </c>
      <c r="N33">
        <v>12427</v>
      </c>
      <c r="O33" s="11">
        <f t="shared" si="0"/>
        <v>154042</v>
      </c>
      <c r="P33" s="38">
        <f t="shared" si="2"/>
        <v>-1.8665749305608645</v>
      </c>
    </row>
    <row r="34" spans="1:16" ht="12.75">
      <c r="A34">
        <v>2005</v>
      </c>
      <c r="C34">
        <v>10828</v>
      </c>
      <c r="D34">
        <v>13106</v>
      </c>
      <c r="E34">
        <v>13211</v>
      </c>
      <c r="F34">
        <v>12912</v>
      </c>
      <c r="G34">
        <v>13316</v>
      </c>
      <c r="H34">
        <v>12891</v>
      </c>
      <c r="I34">
        <v>13403</v>
      </c>
      <c r="J34">
        <v>13736</v>
      </c>
      <c r="K34">
        <v>12318</v>
      </c>
      <c r="L34">
        <v>11663</v>
      </c>
      <c r="M34">
        <v>12734</v>
      </c>
      <c r="N34">
        <v>12370</v>
      </c>
      <c r="O34" s="11">
        <f t="shared" si="0"/>
        <v>152488</v>
      </c>
      <c r="P34" s="38">
        <f t="shared" si="2"/>
        <v>-1.0088157775152231</v>
      </c>
    </row>
    <row r="35" spans="1:16" ht="12.75">
      <c r="A35">
        <v>2006</v>
      </c>
      <c r="C35">
        <v>11290</v>
      </c>
      <c r="D35">
        <v>11107</v>
      </c>
      <c r="E35">
        <v>12211</v>
      </c>
      <c r="F35">
        <v>9805</v>
      </c>
      <c r="G35">
        <v>11564</v>
      </c>
      <c r="H35">
        <v>10265</v>
      </c>
      <c r="I35">
        <v>10318</v>
      </c>
      <c r="J35">
        <v>9600</v>
      </c>
      <c r="K35">
        <v>8948</v>
      </c>
      <c r="L35">
        <v>9003</v>
      </c>
      <c r="M35">
        <v>9831</v>
      </c>
      <c r="N35">
        <v>9448</v>
      </c>
      <c r="O35" s="11">
        <f t="shared" si="0"/>
        <v>123390</v>
      </c>
      <c r="P35" s="38">
        <f t="shared" si="2"/>
        <v>-19.082157284507634</v>
      </c>
    </row>
    <row r="36" spans="1:16" ht="12.75">
      <c r="A36">
        <v>2007</v>
      </c>
      <c r="C36">
        <v>9799</v>
      </c>
      <c r="D36">
        <v>9131</v>
      </c>
      <c r="E36">
        <v>10408</v>
      </c>
      <c r="F36">
        <v>9309</v>
      </c>
      <c r="G36">
        <v>11021</v>
      </c>
      <c r="H36">
        <v>10007</v>
      </c>
      <c r="I36">
        <v>11069</v>
      </c>
      <c r="J36">
        <v>11319</v>
      </c>
      <c r="K36">
        <v>9311</v>
      </c>
      <c r="L36">
        <v>9679</v>
      </c>
      <c r="M36">
        <v>9768</v>
      </c>
      <c r="N36">
        <v>9561</v>
      </c>
      <c r="O36" s="11">
        <f aca="true" t="shared" si="3" ref="O36:O43">SUM(C36:N36)</f>
        <v>120382</v>
      </c>
      <c r="P36" s="38">
        <f t="shared" si="2"/>
        <v>-2.4377988491774047</v>
      </c>
    </row>
    <row r="37" spans="1:16" ht="12.75">
      <c r="A37">
        <v>2008</v>
      </c>
      <c r="C37">
        <v>9334</v>
      </c>
      <c r="D37">
        <v>9026</v>
      </c>
      <c r="E37">
        <v>8568</v>
      </c>
      <c r="F37">
        <v>8492</v>
      </c>
      <c r="G37">
        <v>8156</v>
      </c>
      <c r="H37">
        <v>7049</v>
      </c>
      <c r="I37">
        <v>7289</v>
      </c>
      <c r="J37" s="20">
        <v>6910</v>
      </c>
      <c r="K37" s="20">
        <v>7157</v>
      </c>
      <c r="L37" s="20">
        <v>6614</v>
      </c>
      <c r="M37" s="20">
        <v>5923</v>
      </c>
      <c r="N37" s="20">
        <v>6323</v>
      </c>
      <c r="O37" s="11">
        <f t="shared" si="3"/>
        <v>90841</v>
      </c>
      <c r="P37" s="38">
        <f t="shared" si="2"/>
        <v>-24.539382964230533</v>
      </c>
    </row>
    <row r="38" spans="1:16" ht="12.75">
      <c r="A38">
        <v>2009</v>
      </c>
      <c r="C38">
        <v>5425</v>
      </c>
      <c r="D38">
        <v>4626</v>
      </c>
      <c r="E38">
        <v>5134</v>
      </c>
      <c r="F38">
        <v>4759</v>
      </c>
      <c r="G38">
        <v>5211</v>
      </c>
      <c r="H38">
        <v>5406</v>
      </c>
      <c r="I38">
        <v>6160</v>
      </c>
      <c r="J38">
        <v>5874</v>
      </c>
      <c r="K38">
        <v>5919</v>
      </c>
      <c r="L38">
        <v>6044</v>
      </c>
      <c r="M38">
        <v>6595</v>
      </c>
      <c r="N38">
        <v>7604</v>
      </c>
      <c r="O38" s="11">
        <f t="shared" si="3"/>
        <v>68757</v>
      </c>
      <c r="P38" s="38">
        <f t="shared" si="2"/>
        <v>-24.31060864587576</v>
      </c>
    </row>
    <row r="39" spans="1:16" ht="12.75">
      <c r="A39">
        <v>2010</v>
      </c>
      <c r="C39">
        <v>6828</v>
      </c>
      <c r="D39">
        <v>6761</v>
      </c>
      <c r="E39">
        <v>7800</v>
      </c>
      <c r="F39">
        <v>7053</v>
      </c>
      <c r="G39">
        <v>7381</v>
      </c>
      <c r="H39">
        <v>7402</v>
      </c>
      <c r="I39">
        <v>7893</v>
      </c>
      <c r="J39">
        <v>7530</v>
      </c>
      <c r="K39">
        <v>7430</v>
      </c>
      <c r="L39">
        <v>6958</v>
      </c>
      <c r="M39">
        <v>7811</v>
      </c>
      <c r="N39">
        <v>7766</v>
      </c>
      <c r="O39" s="11">
        <f t="shared" si="3"/>
        <v>88613</v>
      </c>
      <c r="P39" s="27">
        <f t="shared" si="2"/>
        <v>28.87851418764635</v>
      </c>
    </row>
    <row r="40" spans="1:16" ht="12.75">
      <c r="A40">
        <v>2011</v>
      </c>
      <c r="C40">
        <v>7068</v>
      </c>
      <c r="D40">
        <v>6527</v>
      </c>
      <c r="E40">
        <v>6983</v>
      </c>
      <c r="F40">
        <v>6156</v>
      </c>
      <c r="G40">
        <v>7013</v>
      </c>
      <c r="H40">
        <v>6570</v>
      </c>
      <c r="I40">
        <v>6718</v>
      </c>
      <c r="J40">
        <v>6718</v>
      </c>
      <c r="K40">
        <v>6366</v>
      </c>
      <c r="L40">
        <v>6267</v>
      </c>
      <c r="M40">
        <v>6962</v>
      </c>
      <c r="N40">
        <v>7504</v>
      </c>
      <c r="O40" s="11">
        <f t="shared" si="3"/>
        <v>80852</v>
      </c>
      <c r="P40" s="38">
        <f t="shared" si="2"/>
        <v>-8.758308600318237</v>
      </c>
    </row>
    <row r="41" spans="1:16" ht="12.75">
      <c r="A41">
        <v>2012</v>
      </c>
      <c r="C41">
        <v>6375</v>
      </c>
      <c r="D41">
        <v>6000</v>
      </c>
      <c r="E41">
        <v>6429</v>
      </c>
      <c r="F41">
        <v>5877</v>
      </c>
      <c r="G41">
        <v>6793</v>
      </c>
      <c r="H41">
        <v>6184</v>
      </c>
      <c r="I41">
        <v>6641</v>
      </c>
      <c r="J41">
        <v>6621</v>
      </c>
      <c r="K41">
        <v>6222</v>
      </c>
      <c r="L41">
        <v>6867</v>
      </c>
      <c r="M41">
        <v>7183</v>
      </c>
      <c r="N41">
        <v>7119</v>
      </c>
      <c r="O41" s="11">
        <f t="shared" si="3"/>
        <v>78311</v>
      </c>
      <c r="P41" s="38">
        <f t="shared" si="2"/>
        <v>-3.142779399396428</v>
      </c>
    </row>
    <row r="42" spans="1:16" ht="12.75">
      <c r="A42">
        <v>2013</v>
      </c>
      <c r="C42">
        <v>7397</v>
      </c>
      <c r="D42">
        <v>6922</v>
      </c>
      <c r="E42">
        <v>7581</v>
      </c>
      <c r="F42">
        <v>7418</v>
      </c>
      <c r="G42">
        <v>8460</v>
      </c>
      <c r="H42">
        <v>7862</v>
      </c>
      <c r="I42">
        <v>9629</v>
      </c>
      <c r="J42">
        <v>8648</v>
      </c>
      <c r="K42">
        <v>7615</v>
      </c>
      <c r="L42">
        <v>8545</v>
      </c>
      <c r="M42">
        <v>9360</v>
      </c>
      <c r="N42">
        <v>9534</v>
      </c>
      <c r="O42" s="11">
        <f t="shared" si="3"/>
        <v>98971</v>
      </c>
      <c r="P42" s="38">
        <f t="shared" si="2"/>
        <v>26.381989758782293</v>
      </c>
    </row>
    <row r="43" spans="1:15" ht="12.75">
      <c r="A43">
        <v>2014</v>
      </c>
      <c r="C43">
        <v>9470</v>
      </c>
      <c r="D43">
        <v>9155</v>
      </c>
      <c r="E43">
        <v>10247</v>
      </c>
      <c r="F43">
        <v>9501</v>
      </c>
      <c r="G43">
        <v>11223</v>
      </c>
      <c r="H43">
        <v>10760</v>
      </c>
      <c r="I43">
        <v>12052</v>
      </c>
      <c r="J43">
        <v>11290</v>
      </c>
      <c r="K43">
        <v>11142</v>
      </c>
      <c r="L43">
        <v>11105</v>
      </c>
      <c r="O43" s="11">
        <f t="shared" si="3"/>
        <v>105945</v>
      </c>
    </row>
  </sheetData>
  <sheetProtection/>
  <printOptions gridLines="1" horizontalCentered="1" verticalCentered="1"/>
  <pageMargins left="0.7480314960629921" right="0.7480314960629921" top="0.5905511811023623" bottom="0.5905511811023623" header="0.5118110236220472" footer="0.11811023622047245"/>
  <pageSetup fitToHeight="1" fitToWidth="1" horizontalDpi="600" verticalDpi="600" orientation="landscape" paperSize="9" scale="91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7"/>
  <sheetViews>
    <sheetView zoomScalePageLayoutView="0" workbookViewId="0" topLeftCell="A1">
      <selection activeCell="G14" sqref="G14"/>
    </sheetView>
  </sheetViews>
  <sheetFormatPr defaultColWidth="9.140625" defaultRowHeight="12.75"/>
  <cols>
    <col min="2" max="2" width="10.421875" style="0" bestFit="1" customWidth="1"/>
    <col min="3" max="3" width="9.8515625" style="0" customWidth="1"/>
    <col min="4" max="4" width="10.421875" style="0" bestFit="1" customWidth="1"/>
    <col min="8" max="8" width="9.8515625" style="0" customWidth="1"/>
    <col min="12" max="12" width="10.421875" style="0" bestFit="1" customWidth="1"/>
    <col min="13" max="13" width="9.8515625" style="0" customWidth="1"/>
  </cols>
  <sheetData>
    <row r="1" spans="1:14" ht="15.75">
      <c r="A1" s="71" t="s">
        <v>65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1" ht="12.75">
      <c r="A2" s="5">
        <v>2013</v>
      </c>
      <c r="B2" t="s">
        <v>0</v>
      </c>
      <c r="C2" t="s">
        <v>1</v>
      </c>
      <c r="D2" t="s">
        <v>2</v>
      </c>
      <c r="F2" s="5">
        <v>2014</v>
      </c>
      <c r="G2" t="s">
        <v>0</v>
      </c>
      <c r="H2" t="s">
        <v>1</v>
      </c>
      <c r="I2" t="s">
        <v>2</v>
      </c>
      <c r="K2" s="5"/>
    </row>
    <row r="3" spans="1:14" ht="12.75">
      <c r="A3" s="6" t="s">
        <v>3</v>
      </c>
      <c r="B3" s="11">
        <v>1908</v>
      </c>
      <c r="C3" s="11">
        <v>429</v>
      </c>
      <c r="D3" s="30">
        <f>SUM(B3:C3)</f>
        <v>2337</v>
      </c>
      <c r="F3" s="6" t="s">
        <v>3</v>
      </c>
      <c r="G3" s="11">
        <v>2235</v>
      </c>
      <c r="H3" s="11">
        <v>627</v>
      </c>
      <c r="I3" s="30">
        <f>SUM(G3:H3)</f>
        <v>2862</v>
      </c>
      <c r="K3" s="6" t="s">
        <v>51</v>
      </c>
      <c r="M3" s="11">
        <f>G15</f>
        <v>33920</v>
      </c>
      <c r="N3" s="7"/>
    </row>
    <row r="4" spans="1:14" ht="12.75">
      <c r="A4" s="6" t="s">
        <v>4</v>
      </c>
      <c r="B4" s="11">
        <v>2148</v>
      </c>
      <c r="C4" s="11">
        <v>360</v>
      </c>
      <c r="D4" s="30">
        <f>SUM(B4:C4)</f>
        <v>2508</v>
      </c>
      <c r="F4" s="6" t="s">
        <v>4</v>
      </c>
      <c r="G4" s="11">
        <v>2567</v>
      </c>
      <c r="H4" s="11">
        <v>592</v>
      </c>
      <c r="I4" s="30">
        <f>SUM(G4:H4)</f>
        <v>3159</v>
      </c>
      <c r="K4" s="6" t="s">
        <v>46</v>
      </c>
      <c r="M4" s="40">
        <f>SUM(B3:B13)</f>
        <v>28456</v>
      </c>
      <c r="N4" s="7"/>
    </row>
    <row r="5" spans="1:14" ht="12.75">
      <c r="A5" s="6" t="s">
        <v>5</v>
      </c>
      <c r="B5" s="11">
        <v>2705</v>
      </c>
      <c r="C5" s="11">
        <v>465</v>
      </c>
      <c r="D5" s="30">
        <f>SUM(B5:C5)</f>
        <v>3170</v>
      </c>
      <c r="F5" s="6" t="s">
        <v>5</v>
      </c>
      <c r="G5" s="11">
        <v>3244</v>
      </c>
      <c r="H5" s="11">
        <v>617</v>
      </c>
      <c r="I5" s="30">
        <f>SUM(G5:H5)</f>
        <v>3861</v>
      </c>
      <c r="K5" s="6"/>
      <c r="N5" s="7"/>
    </row>
    <row r="6" spans="1:14" ht="12.75">
      <c r="A6" s="6" t="s">
        <v>6</v>
      </c>
      <c r="B6" s="11">
        <v>2235</v>
      </c>
      <c r="C6" s="11">
        <v>433</v>
      </c>
      <c r="D6" s="30">
        <f>SUM(B6:C6)</f>
        <v>2668</v>
      </c>
      <c r="F6" s="6" t="s">
        <v>6</v>
      </c>
      <c r="G6" s="11">
        <v>2578</v>
      </c>
      <c r="H6" s="11">
        <v>538</v>
      </c>
      <c r="I6" s="30">
        <f>SUM(G6:H6)</f>
        <v>3116</v>
      </c>
      <c r="K6" s="6" t="s">
        <v>47</v>
      </c>
      <c r="M6">
        <f>M3-M4</f>
        <v>5464</v>
      </c>
      <c r="N6" s="7"/>
    </row>
    <row r="7" spans="1:14" ht="12.75">
      <c r="A7" s="6" t="s">
        <v>7</v>
      </c>
      <c r="B7" s="11">
        <v>2577</v>
      </c>
      <c r="C7" s="11">
        <v>561</v>
      </c>
      <c r="D7" s="30">
        <f>SUM(B7:C7)</f>
        <v>3138</v>
      </c>
      <c r="F7" s="6" t="s">
        <v>7</v>
      </c>
      <c r="G7" s="11">
        <v>3262</v>
      </c>
      <c r="H7" s="11">
        <v>709</v>
      </c>
      <c r="I7" s="30">
        <f>SUM(G7:H7)</f>
        <v>3971</v>
      </c>
      <c r="K7" s="6"/>
      <c r="N7" s="7"/>
    </row>
    <row r="8" spans="1:14" ht="12.75">
      <c r="A8" s="6" t="s">
        <v>8</v>
      </c>
      <c r="B8" s="11">
        <v>3181</v>
      </c>
      <c r="C8" s="11">
        <v>462</v>
      </c>
      <c r="D8" s="30">
        <f aca="true" t="shared" si="0" ref="D8:D14">SUM(B8:C8)</f>
        <v>3643</v>
      </c>
      <c r="F8" s="6" t="s">
        <v>8</v>
      </c>
      <c r="G8" s="11">
        <v>4002</v>
      </c>
      <c r="H8" s="11">
        <v>584</v>
      </c>
      <c r="I8" s="30">
        <f aca="true" t="shared" si="1" ref="I8:I14">SUM(G8:H8)</f>
        <v>4586</v>
      </c>
      <c r="K8" s="6" t="s">
        <v>29</v>
      </c>
      <c r="M8" s="45">
        <f>M6/M4</f>
        <v>0.19201574360416082</v>
      </c>
      <c r="N8" s="7"/>
    </row>
    <row r="9" spans="1:14" ht="12.75">
      <c r="A9" s="6" t="s">
        <v>9</v>
      </c>
      <c r="B9" s="11">
        <v>2632</v>
      </c>
      <c r="C9" s="11">
        <v>527</v>
      </c>
      <c r="D9" s="30">
        <f t="shared" si="0"/>
        <v>3159</v>
      </c>
      <c r="F9" s="6" t="s">
        <v>9</v>
      </c>
      <c r="G9" s="11">
        <v>3242</v>
      </c>
      <c r="H9" s="11">
        <v>676</v>
      </c>
      <c r="I9" s="30">
        <f t="shared" si="1"/>
        <v>3918</v>
      </c>
      <c r="K9" s="6"/>
      <c r="N9" s="7"/>
    </row>
    <row r="10" spans="1:14" ht="12.75">
      <c r="A10" s="6" t="s">
        <v>10</v>
      </c>
      <c r="B10" s="11">
        <v>2602</v>
      </c>
      <c r="C10" s="11">
        <v>546</v>
      </c>
      <c r="D10" s="30">
        <f t="shared" si="0"/>
        <v>3148</v>
      </c>
      <c r="F10" s="6" t="s">
        <v>10</v>
      </c>
      <c r="G10" s="11">
        <v>3106</v>
      </c>
      <c r="H10" s="11">
        <v>667</v>
      </c>
      <c r="I10" s="30">
        <f t="shared" si="1"/>
        <v>3773</v>
      </c>
      <c r="K10" s="6"/>
      <c r="N10" s="7"/>
    </row>
    <row r="11" spans="1:14" ht="12.75">
      <c r="A11" s="6" t="s">
        <v>11</v>
      </c>
      <c r="B11" s="11">
        <v>2799</v>
      </c>
      <c r="C11" s="11">
        <v>500</v>
      </c>
      <c r="D11" s="30">
        <f t="shared" si="0"/>
        <v>3299</v>
      </c>
      <c r="F11" s="6" t="s">
        <v>11</v>
      </c>
      <c r="G11" s="11">
        <v>3458</v>
      </c>
      <c r="H11" s="11">
        <v>792</v>
      </c>
      <c r="I11" s="30">
        <f t="shared" si="1"/>
        <v>4250</v>
      </c>
      <c r="K11" s="6"/>
      <c r="N11" s="7"/>
    </row>
    <row r="12" spans="1:14" ht="12.75">
      <c r="A12" s="6" t="s">
        <v>12</v>
      </c>
      <c r="B12" s="11">
        <v>2734</v>
      </c>
      <c r="C12" s="11">
        <v>628</v>
      </c>
      <c r="D12" s="30">
        <f t="shared" si="0"/>
        <v>3362</v>
      </c>
      <c r="F12" s="6" t="s">
        <v>12</v>
      </c>
      <c r="G12" s="11">
        <v>3113</v>
      </c>
      <c r="H12" s="11">
        <v>701</v>
      </c>
      <c r="I12" s="30">
        <f t="shared" si="1"/>
        <v>3814</v>
      </c>
      <c r="K12" s="6"/>
      <c r="N12" s="7"/>
    </row>
    <row r="13" spans="1:14" ht="12.75">
      <c r="A13" s="6" t="s">
        <v>13</v>
      </c>
      <c r="B13" s="11">
        <v>2935</v>
      </c>
      <c r="C13" s="11">
        <v>621</v>
      </c>
      <c r="D13" s="30">
        <f t="shared" si="0"/>
        <v>3556</v>
      </c>
      <c r="F13" s="6" t="s">
        <v>13</v>
      </c>
      <c r="G13" s="11">
        <v>3113</v>
      </c>
      <c r="H13" s="11"/>
      <c r="I13" s="30">
        <f t="shared" si="1"/>
        <v>3113</v>
      </c>
      <c r="K13" s="6"/>
      <c r="N13" s="7"/>
    </row>
    <row r="14" spans="1:14" ht="12.75">
      <c r="A14" s="6" t="s">
        <v>14</v>
      </c>
      <c r="B14" s="11">
        <v>2405</v>
      </c>
      <c r="C14" s="11">
        <v>562</v>
      </c>
      <c r="D14" s="30">
        <f t="shared" si="0"/>
        <v>2967</v>
      </c>
      <c r="F14" s="6" t="s">
        <v>14</v>
      </c>
      <c r="G14" s="11"/>
      <c r="H14" s="11"/>
      <c r="I14" s="30">
        <f t="shared" si="1"/>
        <v>0</v>
      </c>
      <c r="K14" s="6"/>
      <c r="N14" s="7"/>
    </row>
    <row r="15" spans="2:14" ht="12.75">
      <c r="B15" s="24">
        <f>SUM(B3:B14)</f>
        <v>30861</v>
      </c>
      <c r="C15" s="5">
        <f>SUM(C3:C14)</f>
        <v>6094</v>
      </c>
      <c r="D15" s="5">
        <f>SUM(D3:D14)</f>
        <v>36955</v>
      </c>
      <c r="G15" s="5">
        <f>SUM(G3:G14)</f>
        <v>33920</v>
      </c>
      <c r="H15" s="5">
        <f>SUM(H3:H14)</f>
        <v>6503</v>
      </c>
      <c r="I15" s="5">
        <f>SUM(I3:I14)</f>
        <v>40423</v>
      </c>
      <c r="L15" s="5"/>
      <c r="M15" s="5"/>
      <c r="N15" s="5"/>
    </row>
    <row r="17" spans="1:14" ht="12.75">
      <c r="A17" s="5">
        <v>2010</v>
      </c>
      <c r="B17" t="s">
        <v>0</v>
      </c>
      <c r="C17" t="s">
        <v>1</v>
      </c>
      <c r="D17" t="s">
        <v>2</v>
      </c>
      <c r="F17" s="5">
        <v>2011</v>
      </c>
      <c r="G17" t="s">
        <v>0</v>
      </c>
      <c r="H17" t="s">
        <v>1</v>
      </c>
      <c r="I17" t="s">
        <v>2</v>
      </c>
      <c r="K17" s="5">
        <v>2012</v>
      </c>
      <c r="L17" t="s">
        <v>0</v>
      </c>
      <c r="M17" t="s">
        <v>1</v>
      </c>
      <c r="N17" t="s">
        <v>2</v>
      </c>
    </row>
    <row r="18" spans="1:14" ht="12.75">
      <c r="A18" s="6" t="s">
        <v>3</v>
      </c>
      <c r="B18">
        <v>1102</v>
      </c>
      <c r="C18">
        <v>267</v>
      </c>
      <c r="D18" s="7">
        <f>SUM(B18:C18)</f>
        <v>1369</v>
      </c>
      <c r="F18" s="6" t="s">
        <v>3</v>
      </c>
      <c r="G18">
        <v>1313</v>
      </c>
      <c r="H18">
        <v>218</v>
      </c>
      <c r="I18" s="7">
        <f>SUM(G18:H18)</f>
        <v>1531</v>
      </c>
      <c r="K18" s="6" t="s">
        <v>3</v>
      </c>
      <c r="L18">
        <v>1182</v>
      </c>
      <c r="M18">
        <v>245</v>
      </c>
      <c r="N18" s="7">
        <f>SUM(L18:M18)</f>
        <v>1427</v>
      </c>
    </row>
    <row r="19" spans="1:14" ht="12.75">
      <c r="A19" s="6" t="s">
        <v>4</v>
      </c>
      <c r="B19">
        <v>1357</v>
      </c>
      <c r="C19">
        <v>216</v>
      </c>
      <c r="D19" s="7">
        <f>SUM(B19:C19)</f>
        <v>1573</v>
      </c>
      <c r="F19" s="6" t="s">
        <v>4</v>
      </c>
      <c r="G19">
        <v>1560</v>
      </c>
      <c r="H19">
        <v>221</v>
      </c>
      <c r="I19" s="7">
        <f>SUM(G19:H19)</f>
        <v>1781</v>
      </c>
      <c r="K19" s="6" t="s">
        <v>4</v>
      </c>
      <c r="L19">
        <v>1552</v>
      </c>
      <c r="M19">
        <v>287</v>
      </c>
      <c r="N19" s="7">
        <f>SUM(L19:M19)</f>
        <v>1839</v>
      </c>
    </row>
    <row r="20" spans="1:14" ht="12.75">
      <c r="A20" s="6" t="s">
        <v>5</v>
      </c>
      <c r="B20">
        <v>1595</v>
      </c>
      <c r="C20">
        <v>242</v>
      </c>
      <c r="D20" s="7">
        <f>SUM(B20:C20)</f>
        <v>1837</v>
      </c>
      <c r="F20" s="6" t="s">
        <v>5</v>
      </c>
      <c r="G20">
        <v>2181</v>
      </c>
      <c r="H20">
        <v>262</v>
      </c>
      <c r="I20" s="7">
        <f>SUM(G20:H20)</f>
        <v>2443</v>
      </c>
      <c r="K20" s="6" t="s">
        <v>5</v>
      </c>
      <c r="L20">
        <v>2029</v>
      </c>
      <c r="M20">
        <v>316</v>
      </c>
      <c r="N20" s="7">
        <f>SUM(L20:M20)</f>
        <v>2345</v>
      </c>
    </row>
    <row r="21" spans="1:14" ht="12.75">
      <c r="A21" s="6" t="s">
        <v>6</v>
      </c>
      <c r="B21">
        <v>1103</v>
      </c>
      <c r="C21">
        <v>212</v>
      </c>
      <c r="D21" s="7">
        <f>SUM(B21:C21)</f>
        <v>1315</v>
      </c>
      <c r="F21" s="6" t="s">
        <v>6</v>
      </c>
      <c r="G21">
        <v>1352</v>
      </c>
      <c r="H21">
        <v>230</v>
      </c>
      <c r="I21" s="7">
        <f>SUM(G21:H21)</f>
        <v>1582</v>
      </c>
      <c r="K21" s="6" t="s">
        <v>6</v>
      </c>
      <c r="L21">
        <v>1618</v>
      </c>
      <c r="M21">
        <v>230</v>
      </c>
      <c r="N21" s="7">
        <f>SUM(L21:M21)</f>
        <v>1848</v>
      </c>
    </row>
    <row r="22" spans="1:14" ht="12.75">
      <c r="A22" s="6" t="s">
        <v>7</v>
      </c>
      <c r="B22">
        <v>1801</v>
      </c>
      <c r="C22">
        <v>224</v>
      </c>
      <c r="D22" s="7">
        <f>SUM(B22:C22)</f>
        <v>2025</v>
      </c>
      <c r="F22" s="6" t="s">
        <v>7</v>
      </c>
      <c r="G22">
        <v>2028</v>
      </c>
      <c r="H22">
        <v>217</v>
      </c>
      <c r="I22" s="7">
        <f>SUM(G22:H22)</f>
        <v>2245</v>
      </c>
      <c r="K22" s="6" t="s">
        <v>7</v>
      </c>
      <c r="L22">
        <v>2364</v>
      </c>
      <c r="M22">
        <v>280</v>
      </c>
      <c r="N22" s="7">
        <f>SUM(L22:M22)</f>
        <v>2644</v>
      </c>
    </row>
    <row r="23" spans="1:14" ht="12.75">
      <c r="A23" s="6" t="s">
        <v>8</v>
      </c>
      <c r="B23">
        <v>2218</v>
      </c>
      <c r="C23">
        <v>207</v>
      </c>
      <c r="D23" s="7">
        <f aca="true" t="shared" si="2" ref="D23:D29">SUM(B23:C23)</f>
        <v>2425</v>
      </c>
      <c r="F23" s="6" t="s">
        <v>8</v>
      </c>
      <c r="G23">
        <v>2287</v>
      </c>
      <c r="H23">
        <v>223</v>
      </c>
      <c r="I23" s="7">
        <f aca="true" t="shared" si="3" ref="I23:I29">SUM(G23:H23)</f>
        <v>2510</v>
      </c>
      <c r="K23" s="6" t="s">
        <v>8</v>
      </c>
      <c r="L23" s="26">
        <v>2959</v>
      </c>
      <c r="M23">
        <v>277</v>
      </c>
      <c r="N23" s="7">
        <f aca="true" t="shared" si="4" ref="N23:N29">SUM(L23:M23)</f>
        <v>3236</v>
      </c>
    </row>
    <row r="24" spans="1:14" ht="12.75">
      <c r="A24" s="6" t="s">
        <v>9</v>
      </c>
      <c r="B24">
        <v>1551</v>
      </c>
      <c r="C24">
        <v>212</v>
      </c>
      <c r="D24" s="7">
        <f t="shared" si="2"/>
        <v>1763</v>
      </c>
      <c r="F24" s="6" t="s">
        <v>9</v>
      </c>
      <c r="G24">
        <v>1826</v>
      </c>
      <c r="H24">
        <v>230</v>
      </c>
      <c r="I24" s="7">
        <f t="shared" si="3"/>
        <v>2056</v>
      </c>
      <c r="K24" s="6" t="s">
        <v>9</v>
      </c>
      <c r="L24">
        <v>2153</v>
      </c>
      <c r="M24">
        <v>276</v>
      </c>
      <c r="N24" s="7">
        <f t="shared" si="4"/>
        <v>2429</v>
      </c>
    </row>
    <row r="25" spans="1:14" ht="12.75">
      <c r="A25" s="6" t="s">
        <v>10</v>
      </c>
      <c r="B25">
        <v>1717</v>
      </c>
      <c r="C25">
        <v>200</v>
      </c>
      <c r="D25" s="7">
        <f t="shared" si="2"/>
        <v>1917</v>
      </c>
      <c r="F25" s="6" t="s">
        <v>10</v>
      </c>
      <c r="G25">
        <v>1698</v>
      </c>
      <c r="H25">
        <v>325</v>
      </c>
      <c r="I25" s="7">
        <f t="shared" si="3"/>
        <v>2023</v>
      </c>
      <c r="K25" s="6" t="s">
        <v>10</v>
      </c>
      <c r="L25">
        <v>2216</v>
      </c>
      <c r="M25">
        <v>339</v>
      </c>
      <c r="N25" s="7">
        <f t="shared" si="4"/>
        <v>2555</v>
      </c>
    </row>
    <row r="26" spans="1:14" ht="12.75">
      <c r="A26" s="6" t="s">
        <v>11</v>
      </c>
      <c r="B26">
        <v>1646</v>
      </c>
      <c r="C26">
        <v>215</v>
      </c>
      <c r="D26" s="7">
        <f t="shared" si="2"/>
        <v>1861</v>
      </c>
      <c r="F26" s="6" t="s">
        <v>11</v>
      </c>
      <c r="G26">
        <v>1944</v>
      </c>
      <c r="H26">
        <v>303</v>
      </c>
      <c r="I26" s="7">
        <f t="shared" si="3"/>
        <v>2247</v>
      </c>
      <c r="K26" s="6" t="s">
        <v>11</v>
      </c>
      <c r="L26">
        <v>2053</v>
      </c>
      <c r="M26">
        <v>285</v>
      </c>
      <c r="N26" s="7">
        <f t="shared" si="4"/>
        <v>2338</v>
      </c>
    </row>
    <row r="27" spans="1:14" ht="12.75">
      <c r="A27" s="6" t="s">
        <v>12</v>
      </c>
      <c r="B27">
        <v>1431</v>
      </c>
      <c r="C27">
        <v>204</v>
      </c>
      <c r="D27" s="7">
        <f t="shared" si="2"/>
        <v>1635</v>
      </c>
      <c r="F27" s="6" t="s">
        <v>12</v>
      </c>
      <c r="G27">
        <v>1598</v>
      </c>
      <c r="H27">
        <v>231</v>
      </c>
      <c r="I27" s="7">
        <f t="shared" si="3"/>
        <v>1829</v>
      </c>
      <c r="K27" s="6" t="s">
        <v>12</v>
      </c>
      <c r="L27">
        <v>2052</v>
      </c>
      <c r="M27">
        <v>319</v>
      </c>
      <c r="N27" s="7">
        <f t="shared" si="4"/>
        <v>2371</v>
      </c>
    </row>
    <row r="28" spans="1:14" ht="12.75">
      <c r="A28" s="6" t="s">
        <v>13</v>
      </c>
      <c r="B28">
        <v>1507</v>
      </c>
      <c r="C28">
        <v>278</v>
      </c>
      <c r="D28" s="7">
        <f t="shared" si="2"/>
        <v>1785</v>
      </c>
      <c r="F28" s="6" t="s">
        <v>13</v>
      </c>
      <c r="G28">
        <v>1684</v>
      </c>
      <c r="H28">
        <v>304</v>
      </c>
      <c r="I28" s="7">
        <f t="shared" si="3"/>
        <v>1988</v>
      </c>
      <c r="K28" s="6" t="s">
        <v>13</v>
      </c>
      <c r="L28">
        <v>2097</v>
      </c>
      <c r="M28">
        <v>334</v>
      </c>
      <c r="N28" s="7">
        <f t="shared" si="4"/>
        <v>2431</v>
      </c>
    </row>
    <row r="29" spans="1:14" ht="12.75">
      <c r="A29" s="6" t="s">
        <v>14</v>
      </c>
      <c r="B29">
        <v>1396</v>
      </c>
      <c r="C29">
        <v>320</v>
      </c>
      <c r="D29" s="7">
        <f t="shared" si="2"/>
        <v>1716</v>
      </c>
      <c r="F29" s="6" t="s">
        <v>14</v>
      </c>
      <c r="G29">
        <v>1150</v>
      </c>
      <c r="H29">
        <v>412</v>
      </c>
      <c r="I29" s="7">
        <f t="shared" si="3"/>
        <v>1562</v>
      </c>
      <c r="K29" s="6" t="s">
        <v>14</v>
      </c>
      <c r="L29">
        <v>1649</v>
      </c>
      <c r="M29">
        <v>328</v>
      </c>
      <c r="N29" s="7">
        <f t="shared" si="4"/>
        <v>1977</v>
      </c>
    </row>
    <row r="30" spans="2:14" ht="12.75">
      <c r="B30" s="5">
        <f>SUM(B18:B29)</f>
        <v>18424</v>
      </c>
      <c r="C30" s="5">
        <f>SUM(C18:C29)</f>
        <v>2797</v>
      </c>
      <c r="D30" s="5">
        <f>SUM(D18:D29)</f>
        <v>21221</v>
      </c>
      <c r="G30" s="5">
        <f>SUM(G18:G29)</f>
        <v>20621</v>
      </c>
      <c r="H30" s="5">
        <f>SUM(H18:H29)</f>
        <v>3176</v>
      </c>
      <c r="I30" s="5">
        <f>SUM(I18:I29)</f>
        <v>23797</v>
      </c>
      <c r="L30" s="24">
        <f>SUM(L18:L29)</f>
        <v>23924</v>
      </c>
      <c r="M30" s="5">
        <f>SUM(M18:M29)</f>
        <v>3516</v>
      </c>
      <c r="N30" s="5">
        <f>SUM(N18:N29)</f>
        <v>27440</v>
      </c>
    </row>
    <row r="31" spans="2:14" ht="12.75">
      <c r="B31" s="5"/>
      <c r="C31" s="5"/>
      <c r="D31" s="5"/>
      <c r="G31" s="5"/>
      <c r="H31" s="5"/>
      <c r="I31" s="5"/>
      <c r="L31" s="5"/>
      <c r="M31" s="5"/>
      <c r="N31" s="5"/>
    </row>
    <row r="32" spans="1:14" ht="12.75">
      <c r="A32" s="5">
        <v>2007</v>
      </c>
      <c r="B32" t="s">
        <v>0</v>
      </c>
      <c r="C32" t="s">
        <v>1</v>
      </c>
      <c r="D32" t="s">
        <v>2</v>
      </c>
      <c r="F32" s="5">
        <v>2008</v>
      </c>
      <c r="G32" t="s">
        <v>0</v>
      </c>
      <c r="H32" t="s">
        <v>1</v>
      </c>
      <c r="I32" t="s">
        <v>2</v>
      </c>
      <c r="K32" s="5">
        <v>2009</v>
      </c>
      <c r="L32" t="s">
        <v>0</v>
      </c>
      <c r="M32" t="s">
        <v>1</v>
      </c>
      <c r="N32" t="s">
        <v>2</v>
      </c>
    </row>
    <row r="33" spans="1:14" ht="12.75">
      <c r="A33" s="6" t="s">
        <v>3</v>
      </c>
      <c r="B33">
        <v>1700</v>
      </c>
      <c r="C33">
        <v>905</v>
      </c>
      <c r="D33" s="7">
        <f>SUM(B33:C33)</f>
        <v>2605</v>
      </c>
      <c r="F33" s="6" t="s">
        <v>3</v>
      </c>
      <c r="G33">
        <v>1856</v>
      </c>
      <c r="H33">
        <v>882</v>
      </c>
      <c r="I33" s="7">
        <f>SUM(G33:H33)</f>
        <v>2738</v>
      </c>
      <c r="K33" s="6" t="s">
        <v>3</v>
      </c>
      <c r="L33">
        <v>1212</v>
      </c>
      <c r="M33">
        <v>228</v>
      </c>
      <c r="N33" s="7">
        <f>SUM(L33:M33)</f>
        <v>1440</v>
      </c>
    </row>
    <row r="34" spans="1:14" ht="12.75">
      <c r="A34" s="6" t="s">
        <v>4</v>
      </c>
      <c r="B34">
        <v>1692</v>
      </c>
      <c r="C34">
        <v>991</v>
      </c>
      <c r="D34" s="7">
        <f>SUM(B34:C34)</f>
        <v>2683</v>
      </c>
      <c r="F34" s="6" t="s">
        <v>4</v>
      </c>
      <c r="G34">
        <v>2004</v>
      </c>
      <c r="H34">
        <v>982</v>
      </c>
      <c r="I34" s="7">
        <f>SUM(G34:H34)</f>
        <v>2986</v>
      </c>
      <c r="K34" s="6" t="s">
        <v>4</v>
      </c>
      <c r="L34">
        <v>1263</v>
      </c>
      <c r="M34">
        <v>224</v>
      </c>
      <c r="N34" s="7">
        <f>SUM(L34:M34)</f>
        <v>1487</v>
      </c>
    </row>
    <row r="35" spans="1:14" ht="12.75">
      <c r="A35" s="6" t="s">
        <v>5</v>
      </c>
      <c r="B35">
        <v>2444</v>
      </c>
      <c r="C35">
        <v>1075</v>
      </c>
      <c r="D35" s="7">
        <f>SUM(B35:C35)</f>
        <v>3519</v>
      </c>
      <c r="F35" s="6" t="s">
        <v>5</v>
      </c>
      <c r="G35">
        <v>2492</v>
      </c>
      <c r="H35">
        <v>860</v>
      </c>
      <c r="I35" s="7">
        <f>SUM(G35:H35)</f>
        <v>3352</v>
      </c>
      <c r="K35" s="6" t="s">
        <v>5</v>
      </c>
      <c r="L35">
        <v>1564</v>
      </c>
      <c r="M35">
        <v>234</v>
      </c>
      <c r="N35" s="7">
        <f>SUM(L35:M35)</f>
        <v>1798</v>
      </c>
    </row>
    <row r="36" spans="1:14" ht="12.75">
      <c r="A36" s="6" t="s">
        <v>6</v>
      </c>
      <c r="B36">
        <v>1731</v>
      </c>
      <c r="C36">
        <v>825</v>
      </c>
      <c r="D36" s="7">
        <f>SUM(B36:C36)</f>
        <v>2556</v>
      </c>
      <c r="F36" s="6" t="s">
        <v>6</v>
      </c>
      <c r="G36">
        <v>2022</v>
      </c>
      <c r="H36">
        <v>786</v>
      </c>
      <c r="I36" s="7">
        <f>SUM(G36:H36)</f>
        <v>2808</v>
      </c>
      <c r="K36" s="6" t="s">
        <v>6</v>
      </c>
      <c r="L36">
        <v>1204</v>
      </c>
      <c r="M36">
        <v>226</v>
      </c>
      <c r="N36" s="7">
        <f>SUM(L36:M36)</f>
        <v>1430</v>
      </c>
    </row>
    <row r="37" spans="1:14" ht="12.75">
      <c r="A37" s="6" t="s">
        <v>7</v>
      </c>
      <c r="B37">
        <v>2051</v>
      </c>
      <c r="C37">
        <v>1018</v>
      </c>
      <c r="D37" s="7">
        <f>SUM(B37:C37)</f>
        <v>3069</v>
      </c>
      <c r="F37" s="6" t="s">
        <v>7</v>
      </c>
      <c r="G37">
        <v>2002</v>
      </c>
      <c r="H37">
        <v>862</v>
      </c>
      <c r="I37" s="7">
        <f>SUM(G37:H37)</f>
        <v>2864</v>
      </c>
      <c r="K37" s="6" t="s">
        <v>7</v>
      </c>
      <c r="L37">
        <v>1314</v>
      </c>
      <c r="M37">
        <v>192</v>
      </c>
      <c r="N37" s="7">
        <f>SUM(L37:M37)</f>
        <v>1506</v>
      </c>
    </row>
    <row r="38" spans="1:14" ht="12.75">
      <c r="A38" s="6" t="s">
        <v>8</v>
      </c>
      <c r="B38">
        <v>2552</v>
      </c>
      <c r="C38">
        <v>917</v>
      </c>
      <c r="D38" s="7">
        <f aca="true" t="shared" si="5" ref="D38:D44">SUM(B38:C38)</f>
        <v>3469</v>
      </c>
      <c r="F38" s="6" t="s">
        <v>8</v>
      </c>
      <c r="G38">
        <v>2877</v>
      </c>
      <c r="H38">
        <v>2082</v>
      </c>
      <c r="I38" s="7">
        <f aca="true" t="shared" si="6" ref="I38:I44">SUM(G38:H38)</f>
        <v>4959</v>
      </c>
      <c r="K38" s="6" t="s">
        <v>8</v>
      </c>
      <c r="L38">
        <v>1812</v>
      </c>
      <c r="M38">
        <v>224</v>
      </c>
      <c r="N38" s="7">
        <f aca="true" t="shared" si="7" ref="N38:N44">SUM(L38:M38)</f>
        <v>2036</v>
      </c>
    </row>
    <row r="39" spans="1:14" ht="12.75">
      <c r="A39" s="6" t="s">
        <v>9</v>
      </c>
      <c r="B39">
        <v>2497</v>
      </c>
      <c r="C39">
        <v>1159</v>
      </c>
      <c r="D39" s="7">
        <f t="shared" si="5"/>
        <v>3656</v>
      </c>
      <c r="F39" s="6" t="s">
        <v>9</v>
      </c>
      <c r="G39">
        <v>2059</v>
      </c>
      <c r="H39">
        <v>440</v>
      </c>
      <c r="I39" s="7">
        <f t="shared" si="6"/>
        <v>2499</v>
      </c>
      <c r="K39" s="6" t="s">
        <v>9</v>
      </c>
      <c r="L39">
        <v>1267</v>
      </c>
      <c r="M39">
        <v>237</v>
      </c>
      <c r="N39" s="7">
        <f t="shared" si="7"/>
        <v>1504</v>
      </c>
    </row>
    <row r="40" spans="1:14" ht="12.75">
      <c r="A40" s="6" t="s">
        <v>10</v>
      </c>
      <c r="B40">
        <v>2176</v>
      </c>
      <c r="C40">
        <v>1218</v>
      </c>
      <c r="D40" s="7">
        <f t="shared" si="5"/>
        <v>3394</v>
      </c>
      <c r="F40" s="6" t="s">
        <v>10</v>
      </c>
      <c r="G40">
        <v>1680</v>
      </c>
      <c r="H40">
        <v>394</v>
      </c>
      <c r="I40" s="7">
        <f t="shared" si="6"/>
        <v>2074</v>
      </c>
      <c r="K40" s="6" t="s">
        <v>10</v>
      </c>
      <c r="L40">
        <v>1076</v>
      </c>
      <c r="M40">
        <v>235</v>
      </c>
      <c r="N40" s="7">
        <f t="shared" si="7"/>
        <v>1311</v>
      </c>
    </row>
    <row r="41" spans="1:14" ht="12.75">
      <c r="A41" s="6" t="s">
        <v>11</v>
      </c>
      <c r="B41">
        <v>2085</v>
      </c>
      <c r="C41">
        <v>1072</v>
      </c>
      <c r="D41" s="7">
        <f t="shared" si="5"/>
        <v>3157</v>
      </c>
      <c r="F41" s="6" t="s">
        <v>11</v>
      </c>
      <c r="G41">
        <v>1842</v>
      </c>
      <c r="H41">
        <v>409</v>
      </c>
      <c r="I41" s="7">
        <f t="shared" si="6"/>
        <v>2251</v>
      </c>
      <c r="K41" s="6" t="s">
        <v>11</v>
      </c>
      <c r="L41">
        <v>1453</v>
      </c>
      <c r="M41">
        <v>289</v>
      </c>
      <c r="N41" s="7">
        <f t="shared" si="7"/>
        <v>1742</v>
      </c>
    </row>
    <row r="42" spans="1:14" ht="12.75">
      <c r="A42" s="6" t="s">
        <v>12</v>
      </c>
      <c r="B42">
        <v>2151</v>
      </c>
      <c r="C42">
        <v>1103</v>
      </c>
      <c r="D42" s="7">
        <f t="shared" si="5"/>
        <v>3254</v>
      </c>
      <c r="F42" s="6" t="s">
        <v>12</v>
      </c>
      <c r="G42">
        <v>1863</v>
      </c>
      <c r="H42">
        <v>456</v>
      </c>
      <c r="I42" s="7">
        <f t="shared" si="6"/>
        <v>2319</v>
      </c>
      <c r="K42" s="6" t="s">
        <v>12</v>
      </c>
      <c r="L42">
        <v>1218</v>
      </c>
      <c r="M42">
        <v>313</v>
      </c>
      <c r="N42" s="7">
        <f t="shared" si="7"/>
        <v>1531</v>
      </c>
    </row>
    <row r="43" spans="1:14" ht="12.75">
      <c r="A43" s="6" t="s">
        <v>13</v>
      </c>
      <c r="B43">
        <v>2234</v>
      </c>
      <c r="C43">
        <v>1153</v>
      </c>
      <c r="D43" s="7">
        <f t="shared" si="5"/>
        <v>3387</v>
      </c>
      <c r="F43" s="6" t="s">
        <v>13</v>
      </c>
      <c r="G43">
        <v>1639</v>
      </c>
      <c r="H43">
        <v>356</v>
      </c>
      <c r="I43" s="7">
        <f t="shared" si="6"/>
        <v>1995</v>
      </c>
      <c r="K43" s="6" t="s">
        <v>13</v>
      </c>
      <c r="L43">
        <v>1249</v>
      </c>
      <c r="M43">
        <v>317</v>
      </c>
      <c r="N43" s="7">
        <f t="shared" si="7"/>
        <v>1566</v>
      </c>
    </row>
    <row r="44" spans="1:14" ht="12.75">
      <c r="A44" s="6" t="s">
        <v>14</v>
      </c>
      <c r="B44">
        <v>1701</v>
      </c>
      <c r="C44">
        <v>1137</v>
      </c>
      <c r="D44" s="7">
        <f t="shared" si="5"/>
        <v>2838</v>
      </c>
      <c r="F44" s="6" t="s">
        <v>14</v>
      </c>
      <c r="G44">
        <v>1597</v>
      </c>
      <c r="H44">
        <v>351</v>
      </c>
      <c r="I44" s="7">
        <f t="shared" si="6"/>
        <v>1948</v>
      </c>
      <c r="K44" s="6" t="s">
        <v>14</v>
      </c>
      <c r="L44">
        <v>1012</v>
      </c>
      <c r="M44">
        <v>435</v>
      </c>
      <c r="N44" s="7">
        <f t="shared" si="7"/>
        <v>1447</v>
      </c>
    </row>
    <row r="45" spans="2:14" ht="12.75">
      <c r="B45" s="5">
        <f>SUM(B33:B44)</f>
        <v>25014</v>
      </c>
      <c r="C45" s="5">
        <f>SUM(C33:C44)</f>
        <v>12573</v>
      </c>
      <c r="D45" s="5">
        <f>SUM(D33:D44)</f>
        <v>37587</v>
      </c>
      <c r="G45" s="5">
        <f>SUM(G33:G44)</f>
        <v>23933</v>
      </c>
      <c r="H45" s="5">
        <f>SUM(H33:H44)</f>
        <v>8860</v>
      </c>
      <c r="I45" s="5">
        <f>SUM(I33:I44)</f>
        <v>32793</v>
      </c>
      <c r="L45" s="5">
        <f>SUM(L33:L44)</f>
        <v>15644</v>
      </c>
      <c r="M45" s="5">
        <f>SUM(M33:M44)</f>
        <v>3154</v>
      </c>
      <c r="N45" s="5">
        <f>SUM(N33:N44)</f>
        <v>18798</v>
      </c>
    </row>
    <row r="47" spans="1:14" ht="12.75">
      <c r="A47" s="5">
        <v>2004</v>
      </c>
      <c r="B47" t="s">
        <v>0</v>
      </c>
      <c r="C47" t="s">
        <v>1</v>
      </c>
      <c r="D47" t="s">
        <v>2</v>
      </c>
      <c r="F47" s="5">
        <v>2005</v>
      </c>
      <c r="G47" t="s">
        <v>0</v>
      </c>
      <c r="H47" t="s">
        <v>1</v>
      </c>
      <c r="I47" t="s">
        <v>2</v>
      </c>
      <c r="K47" s="5">
        <v>2006</v>
      </c>
      <c r="L47" t="s">
        <v>0</v>
      </c>
      <c r="M47" t="s">
        <v>1</v>
      </c>
      <c r="N47" t="s">
        <v>2</v>
      </c>
    </row>
    <row r="48" spans="1:14" ht="12.75">
      <c r="A48" s="6" t="s">
        <v>3</v>
      </c>
      <c r="B48">
        <v>1522</v>
      </c>
      <c r="C48">
        <v>1130</v>
      </c>
      <c r="D48" s="5">
        <f>SUM(B48:C48)</f>
        <v>2652</v>
      </c>
      <c r="F48" s="6" t="s">
        <v>3</v>
      </c>
      <c r="G48">
        <v>1695</v>
      </c>
      <c r="H48">
        <v>870</v>
      </c>
      <c r="I48" s="5">
        <f>SUM(G48:H48)</f>
        <v>2565</v>
      </c>
      <c r="K48" s="6" t="s">
        <v>3</v>
      </c>
      <c r="L48">
        <v>1483</v>
      </c>
      <c r="M48">
        <v>904</v>
      </c>
      <c r="N48" s="5">
        <f>SUM(L48:M48)</f>
        <v>2387</v>
      </c>
    </row>
    <row r="49" spans="1:14" ht="12.75">
      <c r="A49" s="6" t="s">
        <v>4</v>
      </c>
      <c r="B49">
        <v>1702</v>
      </c>
      <c r="C49">
        <v>1327</v>
      </c>
      <c r="D49" s="5">
        <f aca="true" t="shared" si="8" ref="D49:D59">SUM(B49:C49)</f>
        <v>3029</v>
      </c>
      <c r="F49" s="6" t="s">
        <v>4</v>
      </c>
      <c r="G49">
        <v>1830</v>
      </c>
      <c r="H49">
        <v>1324</v>
      </c>
      <c r="I49" s="5">
        <f aca="true" t="shared" si="9" ref="I49:I59">SUM(G49:H49)</f>
        <v>3154</v>
      </c>
      <c r="K49" s="6" t="s">
        <v>4</v>
      </c>
      <c r="L49">
        <v>1829</v>
      </c>
      <c r="M49">
        <v>992</v>
      </c>
      <c r="N49" s="5">
        <f aca="true" t="shared" si="10" ref="N49:N59">SUM(L49:M49)</f>
        <v>2821</v>
      </c>
    </row>
    <row r="50" spans="1:14" ht="12.75">
      <c r="A50" s="6" t="s">
        <v>5</v>
      </c>
      <c r="B50">
        <v>2314</v>
      </c>
      <c r="C50">
        <v>1459</v>
      </c>
      <c r="D50" s="5">
        <f t="shared" si="8"/>
        <v>3773</v>
      </c>
      <c r="F50" s="6" t="s">
        <v>5</v>
      </c>
      <c r="G50">
        <v>2507</v>
      </c>
      <c r="H50">
        <v>1283</v>
      </c>
      <c r="I50" s="5">
        <f t="shared" si="9"/>
        <v>3790</v>
      </c>
      <c r="K50" s="6" t="s">
        <v>5</v>
      </c>
      <c r="L50">
        <v>2629</v>
      </c>
      <c r="M50">
        <v>1242</v>
      </c>
      <c r="N50" s="5">
        <f t="shared" si="10"/>
        <v>3871</v>
      </c>
    </row>
    <row r="51" spans="1:14" ht="12.75">
      <c r="A51" s="6" t="s">
        <v>6</v>
      </c>
      <c r="B51">
        <v>1841</v>
      </c>
      <c r="C51">
        <v>1267</v>
      </c>
      <c r="D51" s="5">
        <f t="shared" si="8"/>
        <v>3108</v>
      </c>
      <c r="F51" s="6" t="s">
        <v>6</v>
      </c>
      <c r="G51">
        <v>1906</v>
      </c>
      <c r="H51">
        <v>1208</v>
      </c>
      <c r="I51" s="5">
        <f t="shared" si="9"/>
        <v>3114</v>
      </c>
      <c r="K51" s="6" t="s">
        <v>6</v>
      </c>
      <c r="L51">
        <v>1504</v>
      </c>
      <c r="M51">
        <v>883</v>
      </c>
      <c r="N51" s="5">
        <f t="shared" si="10"/>
        <v>2387</v>
      </c>
    </row>
    <row r="52" spans="1:14" ht="12.75">
      <c r="A52" s="6" t="s">
        <v>7</v>
      </c>
      <c r="B52">
        <v>1867</v>
      </c>
      <c r="C52">
        <v>1323</v>
      </c>
      <c r="D52" s="5">
        <f t="shared" si="8"/>
        <v>3190</v>
      </c>
      <c r="F52" s="6" t="s">
        <v>7</v>
      </c>
      <c r="G52">
        <v>2358</v>
      </c>
      <c r="H52">
        <v>1207</v>
      </c>
      <c r="I52" s="5">
        <f t="shared" si="9"/>
        <v>3565</v>
      </c>
      <c r="K52" s="6" t="s">
        <v>7</v>
      </c>
      <c r="L52">
        <v>2180</v>
      </c>
      <c r="M52">
        <v>1230</v>
      </c>
      <c r="N52" s="5">
        <f t="shared" si="10"/>
        <v>3410</v>
      </c>
    </row>
    <row r="53" spans="1:14" ht="12.75">
      <c r="A53" s="6" t="s">
        <v>8</v>
      </c>
      <c r="B53">
        <v>2579</v>
      </c>
      <c r="C53">
        <v>1269</v>
      </c>
      <c r="D53" s="5">
        <f t="shared" si="8"/>
        <v>3848</v>
      </c>
      <c r="F53" s="6" t="s">
        <v>8</v>
      </c>
      <c r="G53">
        <v>2668</v>
      </c>
      <c r="H53">
        <v>1137</v>
      </c>
      <c r="I53" s="5">
        <f t="shared" si="9"/>
        <v>3805</v>
      </c>
      <c r="K53" s="6" t="s">
        <v>8</v>
      </c>
      <c r="L53">
        <v>2599</v>
      </c>
      <c r="M53">
        <v>975</v>
      </c>
      <c r="N53" s="5">
        <f t="shared" si="10"/>
        <v>3574</v>
      </c>
    </row>
    <row r="54" spans="1:14" ht="12.75">
      <c r="A54" s="6" t="s">
        <v>9</v>
      </c>
      <c r="B54">
        <v>2363</v>
      </c>
      <c r="C54">
        <v>1344</v>
      </c>
      <c r="D54" s="5">
        <f t="shared" si="8"/>
        <v>3707</v>
      </c>
      <c r="F54" s="6" t="s">
        <v>9</v>
      </c>
      <c r="G54">
        <v>2390</v>
      </c>
      <c r="H54">
        <v>1166</v>
      </c>
      <c r="I54" s="5">
        <f t="shared" si="9"/>
        <v>3556</v>
      </c>
      <c r="K54" s="6" t="s">
        <v>9</v>
      </c>
      <c r="L54">
        <v>2051</v>
      </c>
      <c r="M54">
        <v>919</v>
      </c>
      <c r="N54" s="5">
        <f t="shared" si="10"/>
        <v>2970</v>
      </c>
    </row>
    <row r="55" spans="1:14" ht="12.75">
      <c r="A55" s="6" t="s">
        <v>10</v>
      </c>
      <c r="B55">
        <v>1903</v>
      </c>
      <c r="C55">
        <v>1338</v>
      </c>
      <c r="D55" s="5">
        <f t="shared" si="8"/>
        <v>3241</v>
      </c>
      <c r="F55" s="6" t="s">
        <v>10</v>
      </c>
      <c r="G55">
        <v>2424</v>
      </c>
      <c r="H55">
        <v>1260</v>
      </c>
      <c r="I55" s="5">
        <f t="shared" si="9"/>
        <v>3684</v>
      </c>
      <c r="K55" s="6" t="s">
        <v>10</v>
      </c>
      <c r="L55">
        <v>1909</v>
      </c>
      <c r="M55">
        <v>1065</v>
      </c>
      <c r="N55" s="5">
        <f t="shared" si="10"/>
        <v>2974</v>
      </c>
    </row>
    <row r="56" spans="1:14" ht="12.75">
      <c r="A56" s="6" t="s">
        <v>11</v>
      </c>
      <c r="B56">
        <v>2219</v>
      </c>
      <c r="C56">
        <v>1292</v>
      </c>
      <c r="D56" s="5">
        <f t="shared" si="8"/>
        <v>3511</v>
      </c>
      <c r="F56" s="6" t="s">
        <v>11</v>
      </c>
      <c r="G56">
        <v>2286</v>
      </c>
      <c r="H56">
        <v>1145</v>
      </c>
      <c r="I56" s="5">
        <f t="shared" si="9"/>
        <v>3431</v>
      </c>
      <c r="K56" s="6" t="s">
        <v>11</v>
      </c>
      <c r="L56">
        <v>1924</v>
      </c>
      <c r="M56">
        <v>972</v>
      </c>
      <c r="N56" s="5">
        <f t="shared" si="10"/>
        <v>2896</v>
      </c>
    </row>
    <row r="57" spans="1:14" ht="12.75">
      <c r="A57" s="6" t="s">
        <v>12</v>
      </c>
      <c r="B57">
        <v>1809</v>
      </c>
      <c r="C57">
        <v>1152</v>
      </c>
      <c r="D57" s="5">
        <f t="shared" si="8"/>
        <v>2961</v>
      </c>
      <c r="F57" s="6" t="s">
        <v>12</v>
      </c>
      <c r="G57">
        <v>1915</v>
      </c>
      <c r="H57">
        <v>1128</v>
      </c>
      <c r="I57" s="5">
        <f t="shared" si="9"/>
        <v>3043</v>
      </c>
      <c r="K57" s="6" t="s">
        <v>12</v>
      </c>
      <c r="L57">
        <v>1607</v>
      </c>
      <c r="M57">
        <v>1016</v>
      </c>
      <c r="N57" s="5">
        <f t="shared" si="10"/>
        <v>2623</v>
      </c>
    </row>
    <row r="58" spans="1:14" ht="12.75">
      <c r="A58" s="6" t="s">
        <v>13</v>
      </c>
      <c r="B58">
        <v>2057</v>
      </c>
      <c r="C58">
        <v>1260</v>
      </c>
      <c r="D58" s="5">
        <f t="shared" si="8"/>
        <v>3317</v>
      </c>
      <c r="F58" s="6" t="s">
        <v>13</v>
      </c>
      <c r="G58">
        <v>2077</v>
      </c>
      <c r="H58">
        <v>1129</v>
      </c>
      <c r="I58" s="5">
        <f t="shared" si="9"/>
        <v>3206</v>
      </c>
      <c r="K58" s="6" t="s">
        <v>13</v>
      </c>
      <c r="L58">
        <v>1866</v>
      </c>
      <c r="M58">
        <v>1094</v>
      </c>
      <c r="N58" s="5">
        <f t="shared" si="10"/>
        <v>2960</v>
      </c>
    </row>
    <row r="59" spans="1:14" ht="12.75">
      <c r="A59" s="6" t="s">
        <v>14</v>
      </c>
      <c r="B59">
        <v>1861</v>
      </c>
      <c r="C59">
        <v>1089</v>
      </c>
      <c r="D59" s="5">
        <f t="shared" si="8"/>
        <v>2950</v>
      </c>
      <c r="F59" s="6" t="s">
        <v>14</v>
      </c>
      <c r="G59">
        <v>1567</v>
      </c>
      <c r="H59">
        <v>1121</v>
      </c>
      <c r="I59" s="5">
        <f t="shared" si="9"/>
        <v>2688</v>
      </c>
      <c r="K59" s="6" t="s">
        <v>14</v>
      </c>
      <c r="L59">
        <v>1601</v>
      </c>
      <c r="M59">
        <v>933</v>
      </c>
      <c r="N59" s="5">
        <f t="shared" si="10"/>
        <v>2534</v>
      </c>
    </row>
    <row r="60" spans="2:14" ht="12.75">
      <c r="B60" s="5">
        <f>SUM(B48:B59)</f>
        <v>24037</v>
      </c>
      <c r="C60" s="5">
        <f>SUM(C48:C59)</f>
        <v>15250</v>
      </c>
      <c r="D60" s="5">
        <f>SUM(D48:D59)</f>
        <v>39287</v>
      </c>
      <c r="G60" s="5">
        <f>SUM(G48:G59)</f>
        <v>25623</v>
      </c>
      <c r="H60" s="5">
        <f>SUM(H48:H59)</f>
        <v>13978</v>
      </c>
      <c r="I60" s="5">
        <f>SUM(I48:I59)</f>
        <v>39601</v>
      </c>
      <c r="L60" s="5">
        <f>SUM(L48:L59)</f>
        <v>23182</v>
      </c>
      <c r="M60" s="5">
        <f>SUM(M48:M59)</f>
        <v>12225</v>
      </c>
      <c r="N60" s="5">
        <f>SUM(N48:N59)</f>
        <v>35407</v>
      </c>
    </row>
    <row r="62" spans="1:14" ht="12.75">
      <c r="A62" s="5">
        <v>2001</v>
      </c>
      <c r="B62" t="s">
        <v>0</v>
      </c>
      <c r="C62" t="s">
        <v>1</v>
      </c>
      <c r="D62" t="s">
        <v>2</v>
      </c>
      <c r="F62" s="5">
        <v>2002</v>
      </c>
      <c r="G62" t="s">
        <v>0</v>
      </c>
      <c r="H62" t="s">
        <v>1</v>
      </c>
      <c r="I62" t="s">
        <v>2</v>
      </c>
      <c r="K62" s="5">
        <v>2003</v>
      </c>
      <c r="L62" t="s">
        <v>0</v>
      </c>
      <c r="M62" t="s">
        <v>1</v>
      </c>
      <c r="N62" t="s">
        <v>2</v>
      </c>
    </row>
    <row r="63" spans="1:14" ht="12.75">
      <c r="A63" s="6" t="s">
        <v>3</v>
      </c>
      <c r="B63">
        <v>933</v>
      </c>
      <c r="C63">
        <v>444</v>
      </c>
      <c r="D63" s="5">
        <f>SUM(B63:C63)</f>
        <v>1377</v>
      </c>
      <c r="F63" s="6" t="s">
        <v>3</v>
      </c>
      <c r="G63">
        <v>1125</v>
      </c>
      <c r="H63">
        <v>682</v>
      </c>
      <c r="I63" s="5">
        <f>SUM(G63:H63)</f>
        <v>1807</v>
      </c>
      <c r="K63" s="6" t="s">
        <v>3</v>
      </c>
      <c r="L63">
        <v>1448</v>
      </c>
      <c r="M63">
        <v>886</v>
      </c>
      <c r="N63" s="5">
        <f>SUM(L63:M63)</f>
        <v>2334</v>
      </c>
    </row>
    <row r="64" spans="1:14" ht="12.75">
      <c r="A64" s="6" t="s">
        <v>4</v>
      </c>
      <c r="B64">
        <v>1118</v>
      </c>
      <c r="C64">
        <v>503</v>
      </c>
      <c r="D64" s="5">
        <f aca="true" t="shared" si="11" ref="D64:D74">SUM(B64:C64)</f>
        <v>1621</v>
      </c>
      <c r="F64" s="6" t="s">
        <v>4</v>
      </c>
      <c r="G64">
        <v>1388</v>
      </c>
      <c r="H64">
        <v>679</v>
      </c>
      <c r="I64" s="5">
        <f aca="true" t="shared" si="12" ref="I64:I74">SUM(G64:H64)</f>
        <v>2067</v>
      </c>
      <c r="K64" s="6" t="s">
        <v>4</v>
      </c>
      <c r="L64">
        <v>1531</v>
      </c>
      <c r="M64">
        <v>904</v>
      </c>
      <c r="N64" s="5">
        <f aca="true" t="shared" si="13" ref="N64:N74">SUM(L64:M64)</f>
        <v>2435</v>
      </c>
    </row>
    <row r="65" spans="1:14" ht="12.75">
      <c r="A65" s="6" t="s">
        <v>5</v>
      </c>
      <c r="B65">
        <v>1418</v>
      </c>
      <c r="C65">
        <v>548</v>
      </c>
      <c r="D65" s="5">
        <f t="shared" si="11"/>
        <v>1966</v>
      </c>
      <c r="F65" s="6" t="s">
        <v>5</v>
      </c>
      <c r="G65">
        <v>1718</v>
      </c>
      <c r="H65">
        <v>837</v>
      </c>
      <c r="I65" s="5">
        <f t="shared" si="12"/>
        <v>2555</v>
      </c>
      <c r="K65" s="6" t="s">
        <v>5</v>
      </c>
      <c r="L65">
        <v>1984</v>
      </c>
      <c r="M65">
        <v>942</v>
      </c>
      <c r="N65" s="5">
        <f t="shared" si="13"/>
        <v>2926</v>
      </c>
    </row>
    <row r="66" spans="1:14" ht="12.75">
      <c r="A66" s="6" t="s">
        <v>6</v>
      </c>
      <c r="B66">
        <v>1090</v>
      </c>
      <c r="C66">
        <v>484</v>
      </c>
      <c r="D66" s="5">
        <f t="shared" si="11"/>
        <v>1574</v>
      </c>
      <c r="F66" s="6" t="s">
        <v>6</v>
      </c>
      <c r="G66">
        <v>1500</v>
      </c>
      <c r="H66">
        <v>755</v>
      </c>
      <c r="I66" s="5">
        <f t="shared" si="12"/>
        <v>2255</v>
      </c>
      <c r="K66" s="6" t="s">
        <v>6</v>
      </c>
      <c r="L66">
        <v>1485</v>
      </c>
      <c r="M66">
        <v>817</v>
      </c>
      <c r="N66" s="5">
        <f t="shared" si="13"/>
        <v>2302</v>
      </c>
    </row>
    <row r="67" spans="1:14" ht="12.75">
      <c r="A67" s="6" t="s">
        <v>7</v>
      </c>
      <c r="B67">
        <v>1390</v>
      </c>
      <c r="C67">
        <v>623</v>
      </c>
      <c r="D67" s="5">
        <f t="shared" si="11"/>
        <v>2013</v>
      </c>
      <c r="F67" s="6" t="s">
        <v>7</v>
      </c>
      <c r="G67">
        <v>1796</v>
      </c>
      <c r="H67">
        <v>953</v>
      </c>
      <c r="I67" s="5">
        <f t="shared" si="12"/>
        <v>2749</v>
      </c>
      <c r="K67" s="6" t="s">
        <v>7</v>
      </c>
      <c r="L67">
        <v>1756</v>
      </c>
      <c r="M67">
        <v>1050</v>
      </c>
      <c r="N67" s="5">
        <f t="shared" si="13"/>
        <v>2806</v>
      </c>
    </row>
    <row r="68" spans="1:14" ht="12.75">
      <c r="A68" s="6" t="s">
        <v>8</v>
      </c>
      <c r="B68">
        <v>1667</v>
      </c>
      <c r="C68">
        <v>562</v>
      </c>
      <c r="D68" s="5">
        <f t="shared" si="11"/>
        <v>2229</v>
      </c>
      <c r="F68" s="6" t="s">
        <v>8</v>
      </c>
      <c r="G68">
        <v>2117</v>
      </c>
      <c r="H68">
        <v>820</v>
      </c>
      <c r="I68" s="5">
        <f t="shared" si="12"/>
        <v>2937</v>
      </c>
      <c r="K68" s="6" t="s">
        <v>8</v>
      </c>
      <c r="L68">
        <v>2337</v>
      </c>
      <c r="M68">
        <v>977</v>
      </c>
      <c r="N68" s="5">
        <f t="shared" si="13"/>
        <v>3314</v>
      </c>
    </row>
    <row r="69" spans="1:14" ht="12.75">
      <c r="A69" s="6" t="s">
        <v>9</v>
      </c>
      <c r="B69">
        <v>1466</v>
      </c>
      <c r="C69">
        <v>573</v>
      </c>
      <c r="D69" s="5">
        <f t="shared" si="11"/>
        <v>2039</v>
      </c>
      <c r="F69" s="6" t="s">
        <v>9</v>
      </c>
      <c r="G69">
        <v>1673</v>
      </c>
      <c r="H69">
        <v>948</v>
      </c>
      <c r="I69" s="5">
        <f t="shared" si="12"/>
        <v>2621</v>
      </c>
      <c r="K69" s="6" t="s">
        <v>9</v>
      </c>
      <c r="L69">
        <v>1934</v>
      </c>
      <c r="M69">
        <v>1159</v>
      </c>
      <c r="N69" s="5">
        <f t="shared" si="13"/>
        <v>3093</v>
      </c>
    </row>
    <row r="70" spans="1:14" ht="12.75">
      <c r="A70" s="6" t="s">
        <v>10</v>
      </c>
      <c r="B70">
        <v>1518</v>
      </c>
      <c r="C70">
        <v>700</v>
      </c>
      <c r="D70" s="5">
        <f t="shared" si="11"/>
        <v>2218</v>
      </c>
      <c r="F70" s="6" t="s">
        <v>10</v>
      </c>
      <c r="G70">
        <v>1783</v>
      </c>
      <c r="H70">
        <v>990</v>
      </c>
      <c r="I70" s="5">
        <f t="shared" si="12"/>
        <v>2773</v>
      </c>
      <c r="K70" s="6" t="s">
        <v>10</v>
      </c>
      <c r="L70">
        <v>1698</v>
      </c>
      <c r="M70">
        <v>1120</v>
      </c>
      <c r="N70" s="5">
        <f t="shared" si="13"/>
        <v>2818</v>
      </c>
    </row>
    <row r="71" spans="1:14" ht="12.75">
      <c r="A71" s="6" t="s">
        <v>11</v>
      </c>
      <c r="B71">
        <v>1366</v>
      </c>
      <c r="C71">
        <v>604</v>
      </c>
      <c r="D71" s="5">
        <f t="shared" si="11"/>
        <v>1970</v>
      </c>
      <c r="F71" s="6" t="s">
        <v>11</v>
      </c>
      <c r="G71">
        <v>1803</v>
      </c>
      <c r="H71">
        <v>974</v>
      </c>
      <c r="I71" s="5">
        <f t="shared" si="12"/>
        <v>2777</v>
      </c>
      <c r="K71" s="6" t="s">
        <v>11</v>
      </c>
      <c r="L71">
        <v>2037</v>
      </c>
      <c r="M71">
        <v>1225</v>
      </c>
      <c r="N71" s="5">
        <f t="shared" si="13"/>
        <v>3262</v>
      </c>
    </row>
    <row r="72" spans="1:14" ht="12.75">
      <c r="A72" s="6" t="s">
        <v>12</v>
      </c>
      <c r="B72">
        <v>1373</v>
      </c>
      <c r="C72">
        <v>644</v>
      </c>
      <c r="D72" s="5">
        <f t="shared" si="11"/>
        <v>2017</v>
      </c>
      <c r="F72" s="6" t="s">
        <v>12</v>
      </c>
      <c r="G72">
        <v>1655</v>
      </c>
      <c r="H72">
        <v>975</v>
      </c>
      <c r="I72" s="5">
        <f t="shared" si="12"/>
        <v>2630</v>
      </c>
      <c r="K72" s="6" t="s">
        <v>12</v>
      </c>
      <c r="L72">
        <v>1923</v>
      </c>
      <c r="M72">
        <v>1308</v>
      </c>
      <c r="N72" s="5">
        <f t="shared" si="13"/>
        <v>3231</v>
      </c>
    </row>
    <row r="73" spans="1:14" ht="12.75">
      <c r="A73" s="6" t="s">
        <v>13</v>
      </c>
      <c r="B73">
        <v>1584</v>
      </c>
      <c r="C73">
        <v>624</v>
      </c>
      <c r="D73" s="5">
        <f t="shared" si="11"/>
        <v>2208</v>
      </c>
      <c r="F73" s="6" t="s">
        <v>13</v>
      </c>
      <c r="G73">
        <v>1681</v>
      </c>
      <c r="H73">
        <v>973</v>
      </c>
      <c r="I73" s="5">
        <f t="shared" si="12"/>
        <v>2654</v>
      </c>
      <c r="K73" s="6" t="s">
        <v>13</v>
      </c>
      <c r="L73">
        <v>1769</v>
      </c>
      <c r="M73">
        <v>1236</v>
      </c>
      <c r="N73" s="5">
        <f t="shared" si="13"/>
        <v>3005</v>
      </c>
    </row>
    <row r="74" spans="1:14" ht="12.75">
      <c r="A74" s="6" t="s">
        <v>14</v>
      </c>
      <c r="B74">
        <v>1644</v>
      </c>
      <c r="C74">
        <v>587</v>
      </c>
      <c r="D74" s="5">
        <f t="shared" si="11"/>
        <v>2231</v>
      </c>
      <c r="F74" s="6" t="s">
        <v>14</v>
      </c>
      <c r="G74">
        <v>1418</v>
      </c>
      <c r="H74">
        <v>940</v>
      </c>
      <c r="I74" s="5">
        <f t="shared" si="12"/>
        <v>2358</v>
      </c>
      <c r="K74" s="6" t="s">
        <v>14</v>
      </c>
      <c r="L74">
        <v>1609</v>
      </c>
      <c r="M74">
        <v>1175</v>
      </c>
      <c r="N74" s="5">
        <f t="shared" si="13"/>
        <v>2784</v>
      </c>
    </row>
    <row r="75" spans="2:14" ht="15" customHeight="1">
      <c r="B75" s="5">
        <f>SUM(B63:B74)</f>
        <v>16567</v>
      </c>
      <c r="C75" s="5">
        <f>SUM(C63:C74)</f>
        <v>6896</v>
      </c>
      <c r="D75" s="5">
        <f>SUM(D63:D74)</f>
        <v>23463</v>
      </c>
      <c r="G75" s="5">
        <f>SUM(G63:G74)</f>
        <v>19657</v>
      </c>
      <c r="H75" s="5">
        <f>SUM(H63:H74)</f>
        <v>10526</v>
      </c>
      <c r="I75" s="5">
        <f>SUM(I63:I74)</f>
        <v>30183</v>
      </c>
      <c r="L75" s="5">
        <f>SUM(L63:L74)</f>
        <v>21511</v>
      </c>
      <c r="M75" s="5">
        <f>SUM(M63:M74)</f>
        <v>12799</v>
      </c>
      <c r="N75" s="5">
        <f>SUM(N63:N74)</f>
        <v>34310</v>
      </c>
    </row>
    <row r="77" ht="12.75">
      <c r="A77" t="s">
        <v>22</v>
      </c>
    </row>
    <row r="78" spans="1:14" ht="12.75">
      <c r="A78" s="5">
        <v>1998</v>
      </c>
      <c r="B78" t="s">
        <v>0</v>
      </c>
      <c r="C78" t="s">
        <v>1</v>
      </c>
      <c r="D78" s="1" t="s">
        <v>2</v>
      </c>
      <c r="F78" s="5">
        <v>1999</v>
      </c>
      <c r="G78" t="s">
        <v>0</v>
      </c>
      <c r="H78" t="s">
        <v>1</v>
      </c>
      <c r="I78" s="1" t="s">
        <v>2</v>
      </c>
      <c r="K78" s="5">
        <v>2000</v>
      </c>
      <c r="L78" t="s">
        <v>0</v>
      </c>
      <c r="M78" t="s">
        <v>1</v>
      </c>
      <c r="N78" t="s">
        <v>2</v>
      </c>
    </row>
    <row r="79" spans="1:14" ht="12.75">
      <c r="A79" s="6" t="s">
        <v>3</v>
      </c>
      <c r="B79">
        <v>898</v>
      </c>
      <c r="C79">
        <v>701</v>
      </c>
      <c r="D79" s="5">
        <f>SUM(B79:C79)</f>
        <v>1599</v>
      </c>
      <c r="F79" s="6" t="s">
        <v>3</v>
      </c>
      <c r="G79">
        <v>737</v>
      </c>
      <c r="H79">
        <v>562</v>
      </c>
      <c r="I79" s="5">
        <f>SUM(G79:H79)</f>
        <v>1299</v>
      </c>
      <c r="K79" s="6" t="s">
        <v>3</v>
      </c>
      <c r="L79">
        <v>1029</v>
      </c>
      <c r="M79">
        <v>497</v>
      </c>
      <c r="N79" s="5">
        <f>SUM(L79:M79)</f>
        <v>1526</v>
      </c>
    </row>
    <row r="80" spans="1:14" ht="12.75">
      <c r="A80" s="6" t="s">
        <v>4</v>
      </c>
      <c r="B80">
        <v>916</v>
      </c>
      <c r="C80">
        <v>729</v>
      </c>
      <c r="D80" s="5">
        <f aca="true" t="shared" si="14" ref="D80:D90">SUM(B80:C80)</f>
        <v>1645</v>
      </c>
      <c r="F80" s="6" t="s">
        <v>4</v>
      </c>
      <c r="G80">
        <v>987</v>
      </c>
      <c r="H80">
        <v>656</v>
      </c>
      <c r="I80" s="5">
        <f aca="true" t="shared" si="15" ref="I80:I90">SUM(G80:H80)</f>
        <v>1643</v>
      </c>
      <c r="K80" s="6" t="s">
        <v>4</v>
      </c>
      <c r="L80">
        <v>1331</v>
      </c>
      <c r="M80">
        <v>662</v>
      </c>
      <c r="N80" s="5">
        <f aca="true" t="shared" si="16" ref="N80:N90">SUM(L80:M80)</f>
        <v>1993</v>
      </c>
    </row>
    <row r="81" spans="1:14" ht="12.75">
      <c r="A81" s="6" t="s">
        <v>5</v>
      </c>
      <c r="B81">
        <v>1122</v>
      </c>
      <c r="C81">
        <v>772</v>
      </c>
      <c r="D81" s="5">
        <f t="shared" si="14"/>
        <v>1894</v>
      </c>
      <c r="F81" s="6" t="s">
        <v>5</v>
      </c>
      <c r="G81">
        <v>1488</v>
      </c>
      <c r="H81">
        <v>748</v>
      </c>
      <c r="I81" s="5">
        <f t="shared" si="15"/>
        <v>2236</v>
      </c>
      <c r="K81" s="6" t="s">
        <v>5</v>
      </c>
      <c r="L81">
        <v>1663</v>
      </c>
      <c r="M81">
        <v>746</v>
      </c>
      <c r="N81" s="5">
        <f t="shared" si="16"/>
        <v>2409</v>
      </c>
    </row>
    <row r="82" spans="1:14" ht="12.75">
      <c r="A82" s="6" t="s">
        <v>6</v>
      </c>
      <c r="B82">
        <v>878</v>
      </c>
      <c r="C82">
        <v>673</v>
      </c>
      <c r="D82" s="5">
        <f t="shared" si="14"/>
        <v>1551</v>
      </c>
      <c r="F82" s="6" t="s">
        <v>6</v>
      </c>
      <c r="G82">
        <v>1083</v>
      </c>
      <c r="H82">
        <v>677</v>
      </c>
      <c r="I82" s="5">
        <f t="shared" si="15"/>
        <v>1760</v>
      </c>
      <c r="K82" s="6" t="s">
        <v>6</v>
      </c>
      <c r="L82">
        <v>985</v>
      </c>
      <c r="M82">
        <v>467</v>
      </c>
      <c r="N82" s="5">
        <f t="shared" si="16"/>
        <v>1452</v>
      </c>
    </row>
    <row r="83" spans="1:14" ht="12.75">
      <c r="A83" s="6" t="s">
        <v>7</v>
      </c>
      <c r="B83">
        <v>892</v>
      </c>
      <c r="C83">
        <v>675</v>
      </c>
      <c r="D83" s="5">
        <f t="shared" si="14"/>
        <v>1567</v>
      </c>
      <c r="F83" s="6" t="s">
        <v>7</v>
      </c>
      <c r="G83">
        <v>1049</v>
      </c>
      <c r="H83">
        <v>674</v>
      </c>
      <c r="I83" s="5">
        <f t="shared" si="15"/>
        <v>1723</v>
      </c>
      <c r="K83" s="6" t="s">
        <v>7</v>
      </c>
      <c r="L83">
        <v>1461</v>
      </c>
      <c r="M83">
        <v>664</v>
      </c>
      <c r="N83" s="5">
        <f t="shared" si="16"/>
        <v>2125</v>
      </c>
    </row>
    <row r="84" spans="1:14" ht="12.75">
      <c r="A84" s="6" t="s">
        <v>8</v>
      </c>
      <c r="B84">
        <v>1297</v>
      </c>
      <c r="C84">
        <v>687</v>
      </c>
      <c r="D84" s="5">
        <f t="shared" si="14"/>
        <v>1984</v>
      </c>
      <c r="F84" s="6" t="s">
        <v>8</v>
      </c>
      <c r="G84">
        <v>1195</v>
      </c>
      <c r="H84">
        <v>653</v>
      </c>
      <c r="I84" s="5">
        <f t="shared" si="15"/>
        <v>1848</v>
      </c>
      <c r="K84" s="6" t="s">
        <v>8</v>
      </c>
      <c r="L84">
        <v>1402</v>
      </c>
      <c r="M84">
        <v>618</v>
      </c>
      <c r="N84" s="5">
        <f t="shared" si="16"/>
        <v>2020</v>
      </c>
    </row>
    <row r="85" spans="1:14" ht="12.75">
      <c r="A85" s="6" t="s">
        <v>9</v>
      </c>
      <c r="B85">
        <v>891</v>
      </c>
      <c r="C85">
        <v>822</v>
      </c>
      <c r="D85" s="5">
        <f t="shared" si="14"/>
        <v>1713</v>
      </c>
      <c r="F85" s="6" t="s">
        <v>9</v>
      </c>
      <c r="G85">
        <v>1302</v>
      </c>
      <c r="H85">
        <v>780</v>
      </c>
      <c r="I85" s="5">
        <f t="shared" si="15"/>
        <v>2082</v>
      </c>
      <c r="K85" s="6" t="s">
        <v>9</v>
      </c>
      <c r="L85">
        <v>1135</v>
      </c>
      <c r="M85">
        <v>565</v>
      </c>
      <c r="N85" s="5">
        <f t="shared" si="16"/>
        <v>1700</v>
      </c>
    </row>
    <row r="86" spans="1:14" ht="12.75">
      <c r="A86" s="6" t="s">
        <v>10</v>
      </c>
      <c r="B86">
        <v>905</v>
      </c>
      <c r="C86">
        <v>695</v>
      </c>
      <c r="D86" s="5">
        <f t="shared" si="14"/>
        <v>1600</v>
      </c>
      <c r="F86" s="6" t="s">
        <v>10</v>
      </c>
      <c r="G86">
        <v>1274</v>
      </c>
      <c r="H86">
        <v>789</v>
      </c>
      <c r="I86" s="5">
        <f t="shared" si="15"/>
        <v>2063</v>
      </c>
      <c r="K86" s="6" t="s">
        <v>10</v>
      </c>
      <c r="L86">
        <v>1391</v>
      </c>
      <c r="M86">
        <v>676</v>
      </c>
      <c r="N86" s="5">
        <f t="shared" si="16"/>
        <v>2067</v>
      </c>
    </row>
    <row r="87" spans="1:14" ht="12.75">
      <c r="A87" s="6" t="s">
        <v>11</v>
      </c>
      <c r="B87">
        <v>885</v>
      </c>
      <c r="C87">
        <v>730</v>
      </c>
      <c r="D87" s="5">
        <f t="shared" si="14"/>
        <v>1615</v>
      </c>
      <c r="F87" s="6" t="s">
        <v>11</v>
      </c>
      <c r="G87">
        <v>1426</v>
      </c>
      <c r="H87">
        <v>724</v>
      </c>
      <c r="I87" s="5">
        <f t="shared" si="15"/>
        <v>2150</v>
      </c>
      <c r="K87" s="6" t="s">
        <v>11</v>
      </c>
      <c r="L87">
        <v>1427</v>
      </c>
      <c r="M87">
        <v>585</v>
      </c>
      <c r="N87" s="5">
        <f t="shared" si="16"/>
        <v>2012</v>
      </c>
    </row>
    <row r="88" spans="1:14" ht="12.75">
      <c r="A88" s="6" t="s">
        <v>12</v>
      </c>
      <c r="B88">
        <v>985</v>
      </c>
      <c r="C88">
        <v>756</v>
      </c>
      <c r="D88" s="5">
        <f t="shared" si="14"/>
        <v>1741</v>
      </c>
      <c r="F88" s="6" t="s">
        <v>12</v>
      </c>
      <c r="G88">
        <v>1280</v>
      </c>
      <c r="H88">
        <v>634</v>
      </c>
      <c r="I88" s="5">
        <f t="shared" si="15"/>
        <v>1914</v>
      </c>
      <c r="K88" s="6" t="s">
        <v>12</v>
      </c>
      <c r="L88">
        <v>1323</v>
      </c>
      <c r="M88">
        <v>479</v>
      </c>
      <c r="N88" s="5">
        <f t="shared" si="16"/>
        <v>1802</v>
      </c>
    </row>
    <row r="89" spans="1:14" ht="12.75">
      <c r="A89" s="6" t="s">
        <v>13</v>
      </c>
      <c r="B89">
        <v>1072</v>
      </c>
      <c r="C89">
        <v>733</v>
      </c>
      <c r="D89" s="5">
        <f t="shared" si="14"/>
        <v>1805</v>
      </c>
      <c r="F89" s="6" t="s">
        <v>13</v>
      </c>
      <c r="G89">
        <v>1230</v>
      </c>
      <c r="H89">
        <v>697</v>
      </c>
      <c r="I89" s="5">
        <f t="shared" si="15"/>
        <v>1927</v>
      </c>
      <c r="K89" s="6" t="s">
        <v>13</v>
      </c>
      <c r="L89">
        <v>1529</v>
      </c>
      <c r="M89">
        <v>536</v>
      </c>
      <c r="N89" s="5">
        <f t="shared" si="16"/>
        <v>2065</v>
      </c>
    </row>
    <row r="90" spans="1:14" ht="12.75">
      <c r="A90" s="6" t="s">
        <v>14</v>
      </c>
      <c r="B90">
        <v>1087</v>
      </c>
      <c r="C90">
        <v>736</v>
      </c>
      <c r="D90" s="5">
        <f t="shared" si="14"/>
        <v>1823</v>
      </c>
      <c r="F90" s="6" t="s">
        <v>14</v>
      </c>
      <c r="G90">
        <v>995</v>
      </c>
      <c r="H90">
        <v>688</v>
      </c>
      <c r="I90" s="5">
        <f t="shared" si="15"/>
        <v>1683</v>
      </c>
      <c r="K90" s="6" t="s">
        <v>14</v>
      </c>
      <c r="L90">
        <v>1669</v>
      </c>
      <c r="M90">
        <v>451</v>
      </c>
      <c r="N90" s="5">
        <f t="shared" si="16"/>
        <v>2120</v>
      </c>
    </row>
    <row r="91" spans="2:14" ht="12.75">
      <c r="B91" s="5">
        <f>SUM(B79:B90)</f>
        <v>11828</v>
      </c>
      <c r="C91" s="5">
        <f>SUM(C79:C90)</f>
        <v>8709</v>
      </c>
      <c r="D91" s="5">
        <f>SUM(D79:D90)</f>
        <v>20537</v>
      </c>
      <c r="G91" s="5">
        <f>SUM(G79:G90)</f>
        <v>14046</v>
      </c>
      <c r="H91" s="5">
        <f>SUM(H79:H90)</f>
        <v>8282</v>
      </c>
      <c r="I91" s="5">
        <f>SUM(I79:I90)</f>
        <v>22328</v>
      </c>
      <c r="L91" s="5">
        <f>SUM(L79:L90)</f>
        <v>16345</v>
      </c>
      <c r="M91" s="5">
        <f>SUM(M79:M90)</f>
        <v>6946</v>
      </c>
      <c r="N91" s="5">
        <f>SUM(N79:N90)</f>
        <v>23291</v>
      </c>
    </row>
    <row r="94" spans="1:14" ht="12.75">
      <c r="A94" s="5">
        <v>1997</v>
      </c>
      <c r="B94" t="s">
        <v>0</v>
      </c>
      <c r="C94" t="s">
        <v>1</v>
      </c>
      <c r="D94" s="1" t="s">
        <v>2</v>
      </c>
      <c r="F94" s="5">
        <v>1996</v>
      </c>
      <c r="G94" t="s">
        <v>0</v>
      </c>
      <c r="H94" t="s">
        <v>1</v>
      </c>
      <c r="I94" s="1" t="s">
        <v>2</v>
      </c>
      <c r="K94" s="5">
        <v>1995</v>
      </c>
      <c r="L94" t="s">
        <v>0</v>
      </c>
      <c r="M94" t="s">
        <v>1</v>
      </c>
      <c r="N94" s="1" t="s">
        <v>2</v>
      </c>
    </row>
    <row r="95" spans="1:14" ht="12.75">
      <c r="A95" s="6" t="s">
        <v>3</v>
      </c>
      <c r="B95">
        <v>886</v>
      </c>
      <c r="C95">
        <v>1031</v>
      </c>
      <c r="D95" s="5">
        <f>SUM(B95:C95)</f>
        <v>1917</v>
      </c>
      <c r="F95" s="6" t="s">
        <v>3</v>
      </c>
      <c r="G95">
        <v>1127</v>
      </c>
      <c r="H95">
        <v>1006</v>
      </c>
      <c r="I95" s="5">
        <f>SUM(G95:H95)</f>
        <v>2133</v>
      </c>
      <c r="K95" s="6" t="s">
        <v>3</v>
      </c>
      <c r="L95">
        <v>1083</v>
      </c>
      <c r="M95">
        <v>1138</v>
      </c>
      <c r="N95" s="5">
        <f>SUM(L95:M95)</f>
        <v>2221</v>
      </c>
    </row>
    <row r="96" spans="1:14" ht="12.75">
      <c r="A96" s="6" t="s">
        <v>4</v>
      </c>
      <c r="B96">
        <v>1080</v>
      </c>
      <c r="C96">
        <v>1065</v>
      </c>
      <c r="D96" s="5">
        <f aca="true" t="shared" si="17" ref="D96:D106">SUM(B96:C96)</f>
        <v>2145</v>
      </c>
      <c r="F96" s="6" t="s">
        <v>4</v>
      </c>
      <c r="G96">
        <v>1150</v>
      </c>
      <c r="H96">
        <v>1225</v>
      </c>
      <c r="I96" s="5">
        <f aca="true" t="shared" si="18" ref="I96:I106">SUM(G96:H96)</f>
        <v>2375</v>
      </c>
      <c r="K96" s="6" t="s">
        <v>4</v>
      </c>
      <c r="L96">
        <v>1143</v>
      </c>
      <c r="M96">
        <v>1211</v>
      </c>
      <c r="N96" s="5">
        <f aca="true" t="shared" si="19" ref="N96:N106">SUM(L96:M96)</f>
        <v>2354</v>
      </c>
    </row>
    <row r="97" spans="1:14" ht="12.75">
      <c r="A97" s="6" t="s">
        <v>5</v>
      </c>
      <c r="B97">
        <v>1255</v>
      </c>
      <c r="C97">
        <v>1029</v>
      </c>
      <c r="D97" s="5">
        <f t="shared" si="17"/>
        <v>2284</v>
      </c>
      <c r="F97" s="6" t="s">
        <v>5</v>
      </c>
      <c r="G97">
        <v>1417</v>
      </c>
      <c r="H97">
        <v>1256</v>
      </c>
      <c r="I97" s="5">
        <f t="shared" si="18"/>
        <v>2673</v>
      </c>
      <c r="K97" s="6" t="s">
        <v>5</v>
      </c>
      <c r="L97">
        <v>1501</v>
      </c>
      <c r="M97">
        <v>1333</v>
      </c>
      <c r="N97" s="5">
        <f t="shared" si="19"/>
        <v>2834</v>
      </c>
    </row>
    <row r="98" spans="1:14" ht="12.75">
      <c r="A98" s="6" t="s">
        <v>6</v>
      </c>
      <c r="B98">
        <v>1143</v>
      </c>
      <c r="C98">
        <v>1081</v>
      </c>
      <c r="D98" s="5">
        <f t="shared" si="17"/>
        <v>2224</v>
      </c>
      <c r="F98" s="6" t="s">
        <v>6</v>
      </c>
      <c r="G98">
        <v>1148</v>
      </c>
      <c r="H98">
        <v>1169</v>
      </c>
      <c r="I98" s="5">
        <f t="shared" si="18"/>
        <v>2317</v>
      </c>
      <c r="K98" s="6" t="s">
        <v>6</v>
      </c>
      <c r="L98">
        <v>1015</v>
      </c>
      <c r="M98">
        <v>962</v>
      </c>
      <c r="N98" s="5">
        <f t="shared" si="19"/>
        <v>1977</v>
      </c>
    </row>
    <row r="99" spans="1:14" ht="12.75">
      <c r="A99" s="6" t="s">
        <v>7</v>
      </c>
      <c r="B99">
        <v>1145</v>
      </c>
      <c r="C99">
        <v>1180</v>
      </c>
      <c r="D99" s="5">
        <f t="shared" si="17"/>
        <v>2325</v>
      </c>
      <c r="F99" s="6" t="s">
        <v>7</v>
      </c>
      <c r="G99">
        <v>1432</v>
      </c>
      <c r="H99">
        <v>1565</v>
      </c>
      <c r="I99" s="5">
        <f t="shared" si="18"/>
        <v>2997</v>
      </c>
      <c r="K99" s="6" t="s">
        <v>7</v>
      </c>
      <c r="L99">
        <v>1354</v>
      </c>
      <c r="M99">
        <v>1380</v>
      </c>
      <c r="N99" s="5">
        <f t="shared" si="19"/>
        <v>2734</v>
      </c>
    </row>
    <row r="100" spans="1:14" ht="12.75">
      <c r="A100" s="6" t="s">
        <v>8</v>
      </c>
      <c r="B100">
        <v>1140</v>
      </c>
      <c r="C100">
        <v>913</v>
      </c>
      <c r="D100" s="5">
        <f t="shared" si="17"/>
        <v>2053</v>
      </c>
      <c r="F100" s="6" t="s">
        <v>8</v>
      </c>
      <c r="G100">
        <v>1229</v>
      </c>
      <c r="H100">
        <v>1232</v>
      </c>
      <c r="I100" s="5">
        <f t="shared" si="18"/>
        <v>2461</v>
      </c>
      <c r="K100" s="6" t="s">
        <v>8</v>
      </c>
      <c r="L100">
        <v>1347</v>
      </c>
      <c r="M100">
        <v>1230</v>
      </c>
      <c r="N100" s="5">
        <f t="shared" si="19"/>
        <v>2577</v>
      </c>
    </row>
    <row r="101" spans="1:14" ht="12.75">
      <c r="A101" s="6" t="s">
        <v>9</v>
      </c>
      <c r="B101">
        <v>1110</v>
      </c>
      <c r="C101">
        <v>991</v>
      </c>
      <c r="D101" s="5">
        <f t="shared" si="17"/>
        <v>2101</v>
      </c>
      <c r="F101" s="6" t="s">
        <v>9</v>
      </c>
      <c r="G101">
        <v>1343</v>
      </c>
      <c r="H101">
        <v>1415</v>
      </c>
      <c r="I101">
        <f t="shared" si="18"/>
        <v>2758</v>
      </c>
      <c r="K101" s="6" t="s">
        <v>9</v>
      </c>
      <c r="L101">
        <v>1235</v>
      </c>
      <c r="M101">
        <v>1240</v>
      </c>
      <c r="N101" s="5">
        <f t="shared" si="19"/>
        <v>2475</v>
      </c>
    </row>
    <row r="102" spans="1:14" ht="12.75">
      <c r="A102" s="6" t="s">
        <v>10</v>
      </c>
      <c r="B102">
        <v>1031</v>
      </c>
      <c r="C102">
        <v>871</v>
      </c>
      <c r="D102" s="5">
        <f t="shared" si="17"/>
        <v>1902</v>
      </c>
      <c r="F102" s="6" t="s">
        <v>10</v>
      </c>
      <c r="G102">
        <v>1310</v>
      </c>
      <c r="H102">
        <v>1396</v>
      </c>
      <c r="I102">
        <f t="shared" si="18"/>
        <v>2706</v>
      </c>
      <c r="K102" s="6" t="s">
        <v>10</v>
      </c>
      <c r="L102">
        <v>1417</v>
      </c>
      <c r="M102">
        <v>1310</v>
      </c>
      <c r="N102" s="5">
        <f t="shared" si="19"/>
        <v>2727</v>
      </c>
    </row>
    <row r="103" spans="1:14" ht="12.75">
      <c r="A103" s="6" t="s">
        <v>11</v>
      </c>
      <c r="B103">
        <v>1114</v>
      </c>
      <c r="C103">
        <v>925</v>
      </c>
      <c r="D103" s="5">
        <f t="shared" si="17"/>
        <v>2039</v>
      </c>
      <c r="F103" s="6" t="s">
        <v>11</v>
      </c>
      <c r="G103">
        <v>1348</v>
      </c>
      <c r="H103">
        <v>1182</v>
      </c>
      <c r="I103">
        <f t="shared" si="18"/>
        <v>2530</v>
      </c>
      <c r="K103" s="6" t="s">
        <v>11</v>
      </c>
      <c r="L103">
        <v>1321</v>
      </c>
      <c r="M103">
        <v>1283</v>
      </c>
      <c r="N103" s="5">
        <f t="shared" si="19"/>
        <v>2604</v>
      </c>
    </row>
    <row r="104" spans="1:14" ht="12.75">
      <c r="A104" s="6" t="s">
        <v>12</v>
      </c>
      <c r="B104">
        <v>1086</v>
      </c>
      <c r="C104">
        <v>837</v>
      </c>
      <c r="D104" s="5">
        <f t="shared" si="17"/>
        <v>1923</v>
      </c>
      <c r="F104" s="6" t="s">
        <v>12</v>
      </c>
      <c r="G104">
        <v>1190</v>
      </c>
      <c r="H104">
        <v>1281</v>
      </c>
      <c r="I104">
        <f t="shared" si="18"/>
        <v>2471</v>
      </c>
      <c r="K104" s="6" t="s">
        <v>12</v>
      </c>
      <c r="L104">
        <v>1306</v>
      </c>
      <c r="M104">
        <v>1228</v>
      </c>
      <c r="N104" s="5">
        <f t="shared" si="19"/>
        <v>2534</v>
      </c>
    </row>
    <row r="105" spans="1:14" ht="12.75">
      <c r="A105" s="6" t="s">
        <v>13</v>
      </c>
      <c r="B105">
        <v>1032</v>
      </c>
      <c r="C105">
        <v>795</v>
      </c>
      <c r="D105" s="5">
        <f t="shared" si="17"/>
        <v>1827</v>
      </c>
      <c r="F105" s="6" t="s">
        <v>13</v>
      </c>
      <c r="G105">
        <v>1199</v>
      </c>
      <c r="H105">
        <v>1281</v>
      </c>
      <c r="I105">
        <f t="shared" si="18"/>
        <v>2480</v>
      </c>
      <c r="K105" s="6" t="s">
        <v>13</v>
      </c>
      <c r="L105">
        <v>1235</v>
      </c>
      <c r="M105">
        <v>1240</v>
      </c>
      <c r="N105" s="5">
        <f t="shared" si="19"/>
        <v>2475</v>
      </c>
    </row>
    <row r="106" spans="1:14" ht="12.75">
      <c r="A106" s="6" t="s">
        <v>14</v>
      </c>
      <c r="B106">
        <v>912</v>
      </c>
      <c r="C106">
        <v>868</v>
      </c>
      <c r="D106" s="5">
        <f t="shared" si="17"/>
        <v>1780</v>
      </c>
      <c r="F106" s="6" t="s">
        <v>14</v>
      </c>
      <c r="G106">
        <v>839</v>
      </c>
      <c r="H106">
        <v>1105</v>
      </c>
      <c r="I106">
        <f t="shared" si="18"/>
        <v>1944</v>
      </c>
      <c r="K106" s="6" t="s">
        <v>14</v>
      </c>
      <c r="L106">
        <v>930</v>
      </c>
      <c r="M106">
        <v>1156</v>
      </c>
      <c r="N106" s="5">
        <f t="shared" si="19"/>
        <v>2086</v>
      </c>
    </row>
    <row r="107" spans="2:14" ht="12.75">
      <c r="B107" s="5">
        <f>SUM(B95:B106)</f>
        <v>12934</v>
      </c>
      <c r="C107" s="5">
        <f>SUM(C95:C106)</f>
        <v>11586</v>
      </c>
      <c r="D107" s="5">
        <f>SUM(D95:D106)</f>
        <v>24520</v>
      </c>
      <c r="G107" s="5">
        <f>SUM(G95:G106)</f>
        <v>14732</v>
      </c>
      <c r="H107" s="5">
        <f>SUM(H95:H106)</f>
        <v>15113</v>
      </c>
      <c r="I107" s="5">
        <f>SUM(I95:I106)</f>
        <v>29845</v>
      </c>
      <c r="L107" s="5">
        <f>SUM(L95:L106)</f>
        <v>14887</v>
      </c>
      <c r="M107" s="5">
        <f>SUM(M95:M106)</f>
        <v>14711</v>
      </c>
      <c r="N107" s="5">
        <f>SUM(N95:N106)</f>
        <v>29598</v>
      </c>
    </row>
    <row r="110" spans="1:14" ht="12.75">
      <c r="A110" s="5">
        <v>1994</v>
      </c>
      <c r="B110" t="s">
        <v>0</v>
      </c>
      <c r="C110" t="s">
        <v>1</v>
      </c>
      <c r="D110" s="1" t="s">
        <v>2</v>
      </c>
      <c r="F110" s="5">
        <v>1993</v>
      </c>
      <c r="G110" t="s">
        <v>0</v>
      </c>
      <c r="H110" t="s">
        <v>1</v>
      </c>
      <c r="I110" s="1" t="s">
        <v>2</v>
      </c>
      <c r="K110" s="5">
        <v>1992</v>
      </c>
      <c r="L110" t="s">
        <v>0</v>
      </c>
      <c r="M110" t="s">
        <v>1</v>
      </c>
      <c r="N110" s="1" t="s">
        <v>2</v>
      </c>
    </row>
    <row r="111" spans="1:14" ht="12.75">
      <c r="A111" s="6" t="s">
        <v>3</v>
      </c>
      <c r="B111">
        <v>1023</v>
      </c>
      <c r="C111">
        <v>1132</v>
      </c>
      <c r="D111" s="5">
        <f>SUM(B111:C111)</f>
        <v>2155</v>
      </c>
      <c r="F111" s="6" t="s">
        <v>3</v>
      </c>
      <c r="G111">
        <v>852</v>
      </c>
      <c r="H111">
        <v>910</v>
      </c>
      <c r="I111" s="5">
        <f>SUM(G111:H111)</f>
        <v>1762</v>
      </c>
      <c r="K111" s="6" t="s">
        <v>3</v>
      </c>
      <c r="L111">
        <v>884</v>
      </c>
      <c r="M111">
        <v>467</v>
      </c>
      <c r="N111" s="5">
        <f>SUM(L111:M111)</f>
        <v>1351</v>
      </c>
    </row>
    <row r="112" spans="1:14" ht="12.75">
      <c r="A112" s="6" t="s">
        <v>4</v>
      </c>
      <c r="B112">
        <v>1140</v>
      </c>
      <c r="C112">
        <v>1083</v>
      </c>
      <c r="D112" s="5">
        <f aca="true" t="shared" si="20" ref="D112:D122">SUM(B112:C112)</f>
        <v>2223</v>
      </c>
      <c r="F112" s="6" t="s">
        <v>4</v>
      </c>
      <c r="G112">
        <v>986</v>
      </c>
      <c r="H112">
        <v>1002</v>
      </c>
      <c r="I112" s="5">
        <f aca="true" t="shared" si="21" ref="I112:I122">SUM(G112:H112)</f>
        <v>1988</v>
      </c>
      <c r="K112" s="6" t="s">
        <v>4</v>
      </c>
      <c r="L112">
        <v>1006</v>
      </c>
      <c r="M112">
        <v>509</v>
      </c>
      <c r="N112" s="5">
        <f aca="true" t="shared" si="22" ref="N112:N122">SUM(L112:M112)</f>
        <v>1515</v>
      </c>
    </row>
    <row r="113" spans="1:14" ht="12.75">
      <c r="A113" s="6" t="s">
        <v>5</v>
      </c>
      <c r="B113">
        <v>1580</v>
      </c>
      <c r="C113">
        <v>1836</v>
      </c>
      <c r="D113" s="5">
        <f t="shared" si="20"/>
        <v>3416</v>
      </c>
      <c r="F113" s="6" t="s">
        <v>5</v>
      </c>
      <c r="G113">
        <v>1437</v>
      </c>
      <c r="H113">
        <v>1245</v>
      </c>
      <c r="I113" s="5">
        <f t="shared" si="21"/>
        <v>2682</v>
      </c>
      <c r="K113" s="6" t="s">
        <v>5</v>
      </c>
      <c r="L113">
        <v>1255</v>
      </c>
      <c r="M113">
        <v>620</v>
      </c>
      <c r="N113" s="5">
        <f t="shared" si="22"/>
        <v>1875</v>
      </c>
    </row>
    <row r="114" spans="1:14" ht="12.75">
      <c r="A114" s="6" t="s">
        <v>6</v>
      </c>
      <c r="B114">
        <v>1057</v>
      </c>
      <c r="C114">
        <v>830</v>
      </c>
      <c r="D114" s="5">
        <f t="shared" si="20"/>
        <v>1887</v>
      </c>
      <c r="F114" s="6" t="s">
        <v>6</v>
      </c>
      <c r="G114">
        <v>1043</v>
      </c>
      <c r="H114">
        <v>1129</v>
      </c>
      <c r="I114" s="5">
        <f t="shared" si="21"/>
        <v>2172</v>
      </c>
      <c r="K114" s="6" t="s">
        <v>6</v>
      </c>
      <c r="L114">
        <v>1064</v>
      </c>
      <c r="M114">
        <v>674</v>
      </c>
      <c r="N114" s="5">
        <f t="shared" si="22"/>
        <v>1738</v>
      </c>
    </row>
    <row r="115" spans="1:14" ht="12.75">
      <c r="A115" s="6" t="s">
        <v>7</v>
      </c>
      <c r="B115">
        <v>1422</v>
      </c>
      <c r="C115">
        <v>1174</v>
      </c>
      <c r="D115" s="5">
        <f t="shared" si="20"/>
        <v>2596</v>
      </c>
      <c r="F115" s="6" t="s">
        <v>7</v>
      </c>
      <c r="G115">
        <v>1120</v>
      </c>
      <c r="H115">
        <v>1196</v>
      </c>
      <c r="I115" s="5">
        <f t="shared" si="21"/>
        <v>2316</v>
      </c>
      <c r="K115" s="6" t="s">
        <v>7</v>
      </c>
      <c r="L115">
        <v>1150</v>
      </c>
      <c r="M115">
        <v>818</v>
      </c>
      <c r="N115" s="5">
        <f t="shared" si="22"/>
        <v>1968</v>
      </c>
    </row>
    <row r="116" spans="1:14" ht="12.75">
      <c r="A116" s="6" t="s">
        <v>8</v>
      </c>
      <c r="B116">
        <v>1452</v>
      </c>
      <c r="C116">
        <v>1134</v>
      </c>
      <c r="D116" s="5">
        <f t="shared" si="20"/>
        <v>2586</v>
      </c>
      <c r="F116" s="6" t="s">
        <v>8</v>
      </c>
      <c r="G116">
        <v>1360</v>
      </c>
      <c r="H116">
        <v>1151</v>
      </c>
      <c r="I116" s="5">
        <f t="shared" si="21"/>
        <v>2511</v>
      </c>
      <c r="K116" s="6" t="s">
        <v>8</v>
      </c>
      <c r="L116">
        <v>1355</v>
      </c>
      <c r="M116">
        <v>850</v>
      </c>
      <c r="N116" s="5">
        <f t="shared" si="22"/>
        <v>2205</v>
      </c>
    </row>
    <row r="117" spans="1:14" ht="12.75">
      <c r="A117" s="6" t="s">
        <v>9</v>
      </c>
      <c r="B117">
        <v>1431</v>
      </c>
      <c r="C117">
        <v>1199</v>
      </c>
      <c r="D117">
        <f t="shared" si="20"/>
        <v>2630</v>
      </c>
      <c r="F117" s="6" t="s">
        <v>9</v>
      </c>
      <c r="G117">
        <v>1268</v>
      </c>
      <c r="H117">
        <v>1217</v>
      </c>
      <c r="I117">
        <f t="shared" si="21"/>
        <v>2485</v>
      </c>
      <c r="K117" s="6" t="s">
        <v>9</v>
      </c>
      <c r="L117">
        <v>1240</v>
      </c>
      <c r="M117">
        <v>1213</v>
      </c>
      <c r="N117">
        <f t="shared" si="22"/>
        <v>2453</v>
      </c>
    </row>
    <row r="118" spans="1:14" ht="12.75">
      <c r="A118" s="6" t="s">
        <v>10</v>
      </c>
      <c r="B118">
        <v>1460</v>
      </c>
      <c r="C118">
        <v>1242</v>
      </c>
      <c r="D118">
        <f t="shared" si="20"/>
        <v>2702</v>
      </c>
      <c r="F118" s="6" t="s">
        <v>10</v>
      </c>
      <c r="G118">
        <v>1256</v>
      </c>
      <c r="H118">
        <v>1226</v>
      </c>
      <c r="I118">
        <f t="shared" si="21"/>
        <v>2482</v>
      </c>
      <c r="K118" s="6" t="s">
        <v>10</v>
      </c>
      <c r="L118">
        <v>1136</v>
      </c>
      <c r="M118">
        <v>998</v>
      </c>
      <c r="N118">
        <f t="shared" si="22"/>
        <v>2134</v>
      </c>
    </row>
    <row r="119" spans="1:14" ht="12.75">
      <c r="A119" s="6" t="s">
        <v>11</v>
      </c>
      <c r="B119">
        <v>1434</v>
      </c>
      <c r="C119">
        <v>1284</v>
      </c>
      <c r="D119">
        <f t="shared" si="20"/>
        <v>2718</v>
      </c>
      <c r="F119" s="6" t="s">
        <v>11</v>
      </c>
      <c r="G119">
        <v>1229</v>
      </c>
      <c r="H119">
        <v>1185</v>
      </c>
      <c r="I119">
        <f t="shared" si="21"/>
        <v>2414</v>
      </c>
      <c r="K119" s="6" t="s">
        <v>11</v>
      </c>
      <c r="L119">
        <v>1212</v>
      </c>
      <c r="M119">
        <v>956</v>
      </c>
      <c r="N119">
        <f t="shared" si="22"/>
        <v>2168</v>
      </c>
    </row>
    <row r="120" spans="1:14" ht="12.75">
      <c r="A120" s="6" t="s">
        <v>12</v>
      </c>
      <c r="B120">
        <v>1289</v>
      </c>
      <c r="C120">
        <v>1194</v>
      </c>
      <c r="D120">
        <f t="shared" si="20"/>
        <v>2483</v>
      </c>
      <c r="F120" s="6" t="s">
        <v>12</v>
      </c>
      <c r="G120">
        <v>1116</v>
      </c>
      <c r="H120">
        <v>1063</v>
      </c>
      <c r="I120">
        <f t="shared" si="21"/>
        <v>2179</v>
      </c>
      <c r="K120" s="6" t="s">
        <v>12</v>
      </c>
      <c r="L120">
        <v>1198</v>
      </c>
      <c r="M120">
        <v>966</v>
      </c>
      <c r="N120">
        <f t="shared" si="22"/>
        <v>2164</v>
      </c>
    </row>
    <row r="121" spans="1:14" ht="12.75">
      <c r="A121" s="6" t="s">
        <v>13</v>
      </c>
      <c r="B121">
        <v>1417</v>
      </c>
      <c r="C121">
        <v>1328</v>
      </c>
      <c r="D121">
        <f t="shared" si="20"/>
        <v>2745</v>
      </c>
      <c r="F121" s="6" t="s">
        <v>13</v>
      </c>
      <c r="G121">
        <v>1227</v>
      </c>
      <c r="H121">
        <v>1175</v>
      </c>
      <c r="I121">
        <f t="shared" si="21"/>
        <v>2402</v>
      </c>
      <c r="K121" s="6" t="s">
        <v>13</v>
      </c>
      <c r="L121">
        <v>1152</v>
      </c>
      <c r="M121">
        <v>1032</v>
      </c>
      <c r="N121">
        <f t="shared" si="22"/>
        <v>2184</v>
      </c>
    </row>
    <row r="122" spans="1:14" ht="12.75">
      <c r="A122" s="6" t="s">
        <v>14</v>
      </c>
      <c r="B122">
        <v>978</v>
      </c>
      <c r="C122">
        <v>1415</v>
      </c>
      <c r="D122">
        <f t="shared" si="20"/>
        <v>2393</v>
      </c>
      <c r="F122" s="6" t="s">
        <v>14</v>
      </c>
      <c r="G122">
        <v>834</v>
      </c>
      <c r="H122">
        <v>1175</v>
      </c>
      <c r="I122">
        <f t="shared" si="21"/>
        <v>2009</v>
      </c>
      <c r="K122" s="6" t="s">
        <v>14</v>
      </c>
      <c r="L122">
        <v>918</v>
      </c>
      <c r="M122">
        <v>1099</v>
      </c>
      <c r="N122">
        <f t="shared" si="22"/>
        <v>2017</v>
      </c>
    </row>
    <row r="123" spans="2:14" ht="12.75">
      <c r="B123" s="5">
        <f>SUM(B111:B122)</f>
        <v>15683</v>
      </c>
      <c r="C123" s="5">
        <f>SUM(C111:C122)</f>
        <v>14851</v>
      </c>
      <c r="D123" s="5">
        <f>SUM(D111:D122)</f>
        <v>30534</v>
      </c>
      <c r="G123" s="5">
        <f>SUM(G111:G122)</f>
        <v>13728</v>
      </c>
      <c r="H123" s="5">
        <f>SUM(H111:H122)</f>
        <v>13674</v>
      </c>
      <c r="I123" s="5">
        <f>SUM(I111:I122)</f>
        <v>27402</v>
      </c>
      <c r="L123" s="5">
        <f>SUM(L111:L122)</f>
        <v>13570</v>
      </c>
      <c r="M123" s="5">
        <f>SUM(M111:M122)</f>
        <v>10202</v>
      </c>
      <c r="N123" s="5">
        <f>SUM(N111:N122)</f>
        <v>23772</v>
      </c>
    </row>
    <row r="126" spans="1:14" ht="12.75">
      <c r="A126" s="5">
        <v>1991</v>
      </c>
      <c r="B126" t="s">
        <v>0</v>
      </c>
      <c r="C126" t="s">
        <v>1</v>
      </c>
      <c r="D126" s="1" t="s">
        <v>2</v>
      </c>
      <c r="F126" s="5">
        <v>1990</v>
      </c>
      <c r="G126" t="s">
        <v>0</v>
      </c>
      <c r="H126" t="s">
        <v>1</v>
      </c>
      <c r="I126" s="1" t="s">
        <v>2</v>
      </c>
      <c r="K126" s="5">
        <v>1989</v>
      </c>
      <c r="L126" t="s">
        <v>0</v>
      </c>
      <c r="M126" t="s">
        <v>1</v>
      </c>
      <c r="N126" s="1" t="s">
        <v>2</v>
      </c>
    </row>
    <row r="127" spans="1:14" ht="12.75">
      <c r="A127" s="6" t="s">
        <v>3</v>
      </c>
      <c r="B127">
        <v>930</v>
      </c>
      <c r="C127">
        <v>616</v>
      </c>
      <c r="D127" s="5">
        <f>SUM(B127:C127)</f>
        <v>1546</v>
      </c>
      <c r="F127" s="6" t="s">
        <v>3</v>
      </c>
      <c r="G127">
        <v>1088</v>
      </c>
      <c r="H127">
        <v>810</v>
      </c>
      <c r="I127" s="5">
        <f>SUM(G127:H127)</f>
        <v>1898</v>
      </c>
      <c r="K127" s="6" t="s">
        <v>3</v>
      </c>
      <c r="L127">
        <v>840</v>
      </c>
      <c r="M127">
        <v>326</v>
      </c>
      <c r="N127" s="5">
        <f>SUM(L127:M127)</f>
        <v>1166</v>
      </c>
    </row>
    <row r="128" spans="1:14" ht="12.75">
      <c r="A128" s="6" t="s">
        <v>4</v>
      </c>
      <c r="B128">
        <v>970</v>
      </c>
      <c r="C128">
        <v>561</v>
      </c>
      <c r="D128" s="5">
        <f aca="true" t="shared" si="23" ref="D128:D138">SUM(B128:C128)</f>
        <v>1531</v>
      </c>
      <c r="F128" s="6" t="s">
        <v>4</v>
      </c>
      <c r="G128">
        <v>1338</v>
      </c>
      <c r="H128">
        <v>645</v>
      </c>
      <c r="I128" s="5">
        <f aca="true" t="shared" si="24" ref="I128:I138">SUM(G128:H128)</f>
        <v>1983</v>
      </c>
      <c r="K128" s="6" t="s">
        <v>4</v>
      </c>
      <c r="L128">
        <v>1176</v>
      </c>
      <c r="M128">
        <v>277</v>
      </c>
      <c r="N128" s="5">
        <f aca="true" t="shared" si="25" ref="N128:N138">SUM(L128:M128)</f>
        <v>1453</v>
      </c>
    </row>
    <row r="129" spans="1:14" ht="12.75">
      <c r="A129" s="6" t="s">
        <v>5</v>
      </c>
      <c r="B129">
        <v>1387</v>
      </c>
      <c r="C129">
        <v>709</v>
      </c>
      <c r="D129" s="5">
        <f t="shared" si="23"/>
        <v>2096</v>
      </c>
      <c r="F129" s="6" t="s">
        <v>5</v>
      </c>
      <c r="G129">
        <v>1939</v>
      </c>
      <c r="H129">
        <v>837</v>
      </c>
      <c r="I129" s="5">
        <f t="shared" si="24"/>
        <v>2776</v>
      </c>
      <c r="K129" s="6" t="s">
        <v>5</v>
      </c>
      <c r="L129">
        <v>1752</v>
      </c>
      <c r="M129">
        <v>420</v>
      </c>
      <c r="N129" s="5">
        <f t="shared" si="25"/>
        <v>2172</v>
      </c>
    </row>
    <row r="130" spans="1:14" ht="12.75">
      <c r="A130" s="6" t="s">
        <v>6</v>
      </c>
      <c r="B130">
        <v>1140</v>
      </c>
      <c r="C130">
        <v>709</v>
      </c>
      <c r="D130" s="5">
        <f t="shared" si="23"/>
        <v>1849</v>
      </c>
      <c r="F130" s="6" t="s">
        <v>6</v>
      </c>
      <c r="G130">
        <v>1346</v>
      </c>
      <c r="H130">
        <v>738</v>
      </c>
      <c r="I130" s="5">
        <f t="shared" si="24"/>
        <v>2084</v>
      </c>
      <c r="K130" s="6" t="s">
        <v>6</v>
      </c>
      <c r="L130">
        <v>1155</v>
      </c>
      <c r="M130">
        <v>459</v>
      </c>
      <c r="N130" s="5">
        <f t="shared" si="25"/>
        <v>1614</v>
      </c>
    </row>
    <row r="131" spans="1:14" ht="12.75">
      <c r="A131" s="6" t="s">
        <v>7</v>
      </c>
      <c r="B131">
        <v>1236</v>
      </c>
      <c r="C131">
        <v>986</v>
      </c>
      <c r="D131" s="5">
        <f t="shared" si="23"/>
        <v>2222</v>
      </c>
      <c r="F131" s="6" t="s">
        <v>7</v>
      </c>
      <c r="G131">
        <v>1793</v>
      </c>
      <c r="H131">
        <v>909</v>
      </c>
      <c r="I131" s="5">
        <f t="shared" si="24"/>
        <v>2702</v>
      </c>
      <c r="K131" s="6" t="s">
        <v>7</v>
      </c>
      <c r="L131">
        <v>1519</v>
      </c>
      <c r="M131">
        <v>596</v>
      </c>
      <c r="N131" s="5">
        <f t="shared" si="25"/>
        <v>2115</v>
      </c>
    </row>
    <row r="132" spans="1:14" ht="12.75">
      <c r="A132" s="6" t="s">
        <v>8</v>
      </c>
      <c r="B132">
        <v>1354</v>
      </c>
      <c r="C132">
        <v>844</v>
      </c>
      <c r="D132" s="5">
        <f t="shared" si="23"/>
        <v>2198</v>
      </c>
      <c r="F132" s="6" t="s">
        <v>8</v>
      </c>
      <c r="G132">
        <v>1725</v>
      </c>
      <c r="H132">
        <v>922</v>
      </c>
      <c r="I132" s="5">
        <f t="shared" si="24"/>
        <v>2647</v>
      </c>
      <c r="K132" s="6" t="s">
        <v>8</v>
      </c>
      <c r="L132">
        <v>1740</v>
      </c>
      <c r="M132">
        <v>519</v>
      </c>
      <c r="N132" s="5">
        <f t="shared" si="25"/>
        <v>2259</v>
      </c>
    </row>
    <row r="133" spans="1:14" ht="12.75">
      <c r="A133" s="6" t="s">
        <v>9</v>
      </c>
      <c r="B133">
        <v>1262</v>
      </c>
      <c r="C133">
        <v>1027</v>
      </c>
      <c r="D133">
        <f t="shared" si="23"/>
        <v>2289</v>
      </c>
      <c r="F133" s="6" t="s">
        <v>9</v>
      </c>
      <c r="G133">
        <v>1648</v>
      </c>
      <c r="H133">
        <v>922</v>
      </c>
      <c r="I133">
        <f t="shared" si="24"/>
        <v>2570</v>
      </c>
      <c r="K133" s="6" t="s">
        <v>9</v>
      </c>
      <c r="L133">
        <v>1313</v>
      </c>
      <c r="M133">
        <v>579</v>
      </c>
      <c r="N133">
        <f t="shared" si="25"/>
        <v>1892</v>
      </c>
    </row>
    <row r="134" spans="1:14" ht="12.75">
      <c r="A134" s="6" t="s">
        <v>10</v>
      </c>
      <c r="B134">
        <v>1080</v>
      </c>
      <c r="C134">
        <v>985</v>
      </c>
      <c r="D134">
        <f t="shared" si="23"/>
        <v>2065</v>
      </c>
      <c r="F134" s="6" t="s">
        <v>10</v>
      </c>
      <c r="G134">
        <v>1821</v>
      </c>
      <c r="H134">
        <v>880</v>
      </c>
      <c r="I134">
        <f t="shared" si="24"/>
        <v>2701</v>
      </c>
      <c r="K134" s="6" t="s">
        <v>10</v>
      </c>
      <c r="L134">
        <v>1894</v>
      </c>
      <c r="M134">
        <v>532</v>
      </c>
      <c r="N134">
        <f t="shared" si="25"/>
        <v>2426</v>
      </c>
    </row>
    <row r="135" spans="1:14" ht="12.75">
      <c r="A135" s="6" t="s">
        <v>11</v>
      </c>
      <c r="B135">
        <v>1187</v>
      </c>
      <c r="C135">
        <v>976</v>
      </c>
      <c r="D135">
        <f t="shared" si="23"/>
        <v>2163</v>
      </c>
      <c r="F135" s="6" t="s">
        <v>11</v>
      </c>
      <c r="G135">
        <v>1727</v>
      </c>
      <c r="H135">
        <v>671</v>
      </c>
      <c r="I135">
        <f t="shared" si="24"/>
        <v>2398</v>
      </c>
      <c r="K135" s="6" t="s">
        <v>11</v>
      </c>
      <c r="L135">
        <v>1654</v>
      </c>
      <c r="M135">
        <v>507</v>
      </c>
      <c r="N135">
        <f t="shared" si="25"/>
        <v>2161</v>
      </c>
    </row>
    <row r="136" spans="1:14" ht="12.75">
      <c r="A136" s="6" t="s">
        <v>12</v>
      </c>
      <c r="B136">
        <v>979</v>
      </c>
      <c r="C136">
        <v>934</v>
      </c>
      <c r="D136">
        <f t="shared" si="23"/>
        <v>1913</v>
      </c>
      <c r="F136" s="6" t="s">
        <v>12</v>
      </c>
      <c r="G136">
        <v>1970</v>
      </c>
      <c r="H136">
        <v>1255</v>
      </c>
      <c r="I136">
        <f t="shared" si="24"/>
        <v>3225</v>
      </c>
      <c r="K136" s="6" t="s">
        <v>12</v>
      </c>
      <c r="L136">
        <v>1474</v>
      </c>
      <c r="M136">
        <v>505</v>
      </c>
      <c r="N136">
        <f t="shared" si="25"/>
        <v>1979</v>
      </c>
    </row>
    <row r="137" spans="1:14" ht="12.75">
      <c r="A137" s="6" t="s">
        <v>13</v>
      </c>
      <c r="B137">
        <v>1071</v>
      </c>
      <c r="C137">
        <v>1003</v>
      </c>
      <c r="D137">
        <f t="shared" si="23"/>
        <v>2074</v>
      </c>
      <c r="F137" s="6" t="s">
        <v>13</v>
      </c>
      <c r="G137">
        <v>1610</v>
      </c>
      <c r="H137">
        <v>772</v>
      </c>
      <c r="I137">
        <f t="shared" si="24"/>
        <v>2382</v>
      </c>
      <c r="K137" s="6" t="s">
        <v>13</v>
      </c>
      <c r="L137">
        <v>1442</v>
      </c>
      <c r="M137">
        <v>660</v>
      </c>
      <c r="N137">
        <f t="shared" si="25"/>
        <v>2102</v>
      </c>
    </row>
    <row r="138" spans="1:14" ht="12.75">
      <c r="A138" s="6" t="s">
        <v>14</v>
      </c>
      <c r="B138">
        <v>903</v>
      </c>
      <c r="C138">
        <v>2136</v>
      </c>
      <c r="D138">
        <f t="shared" si="23"/>
        <v>3039</v>
      </c>
      <c r="F138" s="6" t="s">
        <v>14</v>
      </c>
      <c r="G138">
        <v>960</v>
      </c>
      <c r="H138">
        <v>1119</v>
      </c>
      <c r="I138">
        <f t="shared" si="24"/>
        <v>2079</v>
      </c>
      <c r="K138" s="6" t="s">
        <v>14</v>
      </c>
      <c r="L138">
        <v>1071</v>
      </c>
      <c r="M138">
        <v>865</v>
      </c>
      <c r="N138">
        <f t="shared" si="25"/>
        <v>1936</v>
      </c>
    </row>
    <row r="139" spans="2:14" ht="12.75">
      <c r="B139" s="5">
        <f>SUM(B127:B138)</f>
        <v>13499</v>
      </c>
      <c r="C139" s="5">
        <f>SUM(C127:C138)</f>
        <v>11486</v>
      </c>
      <c r="D139" s="5">
        <f>SUM(D127:D138)</f>
        <v>24985</v>
      </c>
      <c r="G139" s="5">
        <f>SUM(G127:G138)</f>
        <v>18965</v>
      </c>
      <c r="H139" s="5">
        <f>SUM(H127:H138)</f>
        <v>10480</v>
      </c>
      <c r="I139" s="5">
        <f>SUM(I127:I138)</f>
        <v>29445</v>
      </c>
      <c r="L139" s="5">
        <f>SUM(L127:L138)</f>
        <v>17030</v>
      </c>
      <c r="M139" s="5">
        <f>SUM(M127:M138)</f>
        <v>6245</v>
      </c>
      <c r="N139" s="5">
        <f>SUM(N127:N138)</f>
        <v>23275</v>
      </c>
    </row>
    <row r="142" spans="1:14" ht="12.75">
      <c r="A142" s="5">
        <v>1988</v>
      </c>
      <c r="B142" t="s">
        <v>0</v>
      </c>
      <c r="C142" t="s">
        <v>1</v>
      </c>
      <c r="D142" s="1" t="s">
        <v>2</v>
      </c>
      <c r="F142" s="5">
        <v>1987</v>
      </c>
      <c r="G142" t="s">
        <v>0</v>
      </c>
      <c r="H142" t="s">
        <v>1</v>
      </c>
      <c r="I142" s="1" t="s">
        <v>2</v>
      </c>
      <c r="K142" s="5">
        <v>1986</v>
      </c>
      <c r="L142" t="s">
        <v>0</v>
      </c>
      <c r="M142" t="s">
        <v>1</v>
      </c>
      <c r="N142" s="1" t="s">
        <v>2</v>
      </c>
    </row>
    <row r="143" spans="1:14" ht="12.75">
      <c r="A143" s="6" t="s">
        <v>3</v>
      </c>
      <c r="B143">
        <v>901</v>
      </c>
      <c r="C143">
        <v>87</v>
      </c>
      <c r="D143" s="5">
        <f>SUM(B143:C143)</f>
        <v>988</v>
      </c>
      <c r="F143" s="6" t="s">
        <v>3</v>
      </c>
      <c r="G143">
        <v>1029</v>
      </c>
      <c r="H143">
        <v>50</v>
      </c>
      <c r="I143" s="5">
        <f>SUM(G143:H143)</f>
        <v>1079</v>
      </c>
      <c r="K143" s="6" t="s">
        <v>3</v>
      </c>
      <c r="L143">
        <v>1369</v>
      </c>
      <c r="M143">
        <v>20</v>
      </c>
      <c r="N143" s="5">
        <f>SUM(L143:M143)</f>
        <v>1389</v>
      </c>
    </row>
    <row r="144" spans="1:14" ht="12.75">
      <c r="A144" s="6" t="s">
        <v>4</v>
      </c>
      <c r="B144">
        <v>1030</v>
      </c>
      <c r="C144">
        <v>85</v>
      </c>
      <c r="D144" s="5">
        <f aca="true" t="shared" si="26" ref="D144:D154">SUM(B144:C144)</f>
        <v>1115</v>
      </c>
      <c r="F144" s="6" t="s">
        <v>4</v>
      </c>
      <c r="G144">
        <v>1078</v>
      </c>
      <c r="H144">
        <v>34</v>
      </c>
      <c r="I144" s="5">
        <f aca="true" t="shared" si="27" ref="I144:I154">SUM(G144:H144)</f>
        <v>1112</v>
      </c>
      <c r="K144" s="6" t="s">
        <v>4</v>
      </c>
      <c r="L144">
        <v>1444</v>
      </c>
      <c r="M144">
        <v>36</v>
      </c>
      <c r="N144" s="5">
        <f aca="true" t="shared" si="28" ref="N144:N154">SUM(L144:M144)</f>
        <v>1480</v>
      </c>
    </row>
    <row r="145" spans="1:14" ht="12.75">
      <c r="A145" s="6" t="s">
        <v>5</v>
      </c>
      <c r="B145">
        <v>1582</v>
      </c>
      <c r="C145">
        <v>116</v>
      </c>
      <c r="D145" s="5">
        <f t="shared" si="26"/>
        <v>1698</v>
      </c>
      <c r="F145" s="6" t="s">
        <v>5</v>
      </c>
      <c r="G145">
        <v>1694</v>
      </c>
      <c r="H145">
        <v>37</v>
      </c>
      <c r="I145" s="5">
        <f t="shared" si="27"/>
        <v>1731</v>
      </c>
      <c r="K145" s="6" t="s">
        <v>5</v>
      </c>
      <c r="L145">
        <v>2213</v>
      </c>
      <c r="M145">
        <v>23</v>
      </c>
      <c r="N145" s="5">
        <f t="shared" si="28"/>
        <v>2236</v>
      </c>
    </row>
    <row r="146" spans="1:14" ht="12.75">
      <c r="A146" s="6" t="s">
        <v>6</v>
      </c>
      <c r="B146">
        <v>909</v>
      </c>
      <c r="C146">
        <v>125</v>
      </c>
      <c r="D146" s="5">
        <f t="shared" si="26"/>
        <v>1034</v>
      </c>
      <c r="F146" s="6" t="s">
        <v>6</v>
      </c>
      <c r="G146">
        <v>1085</v>
      </c>
      <c r="H146">
        <v>50</v>
      </c>
      <c r="I146" s="5">
        <f t="shared" si="27"/>
        <v>1135</v>
      </c>
      <c r="K146" s="6" t="s">
        <v>6</v>
      </c>
      <c r="L146">
        <v>1542</v>
      </c>
      <c r="M146">
        <v>45</v>
      </c>
      <c r="N146" s="5">
        <f t="shared" si="28"/>
        <v>1587</v>
      </c>
    </row>
    <row r="147" spans="1:14" ht="12.75">
      <c r="A147" s="6" t="s">
        <v>7</v>
      </c>
      <c r="B147">
        <v>1069</v>
      </c>
      <c r="C147">
        <v>86</v>
      </c>
      <c r="D147" s="5">
        <f t="shared" si="26"/>
        <v>1155</v>
      </c>
      <c r="F147" s="6" t="s">
        <v>7</v>
      </c>
      <c r="G147">
        <v>1177</v>
      </c>
      <c r="H147">
        <v>51</v>
      </c>
      <c r="I147" s="5">
        <f t="shared" si="27"/>
        <v>1228</v>
      </c>
      <c r="K147" s="6" t="s">
        <v>7</v>
      </c>
      <c r="L147">
        <v>1480</v>
      </c>
      <c r="M147">
        <v>18</v>
      </c>
      <c r="N147" s="5">
        <f t="shared" si="28"/>
        <v>1498</v>
      </c>
    </row>
    <row r="148" spans="1:14" ht="12.75">
      <c r="A148" s="6" t="s">
        <v>8</v>
      </c>
      <c r="B148">
        <v>1257</v>
      </c>
      <c r="C148">
        <v>122</v>
      </c>
      <c r="D148" s="5">
        <f t="shared" si="26"/>
        <v>1379</v>
      </c>
      <c r="F148" s="6" t="s">
        <v>8</v>
      </c>
      <c r="G148">
        <v>1499</v>
      </c>
      <c r="H148">
        <v>61</v>
      </c>
      <c r="I148" s="5">
        <f t="shared" si="27"/>
        <v>1560</v>
      </c>
      <c r="K148" s="6" t="s">
        <v>8</v>
      </c>
      <c r="L148">
        <v>1274</v>
      </c>
      <c r="M148">
        <v>15</v>
      </c>
      <c r="N148" s="5">
        <f t="shared" si="28"/>
        <v>1289</v>
      </c>
    </row>
    <row r="149" spans="1:14" ht="12.75">
      <c r="A149" s="6" t="s">
        <v>9</v>
      </c>
      <c r="B149">
        <v>1192</v>
      </c>
      <c r="C149">
        <v>151</v>
      </c>
      <c r="D149">
        <f t="shared" si="26"/>
        <v>1343</v>
      </c>
      <c r="F149" s="6" t="s">
        <v>9</v>
      </c>
      <c r="G149">
        <v>1395</v>
      </c>
      <c r="H149">
        <v>78</v>
      </c>
      <c r="I149" s="5">
        <f t="shared" si="27"/>
        <v>1473</v>
      </c>
      <c r="K149" s="6" t="s">
        <v>9</v>
      </c>
      <c r="L149">
        <v>1953</v>
      </c>
      <c r="M149">
        <v>41</v>
      </c>
      <c r="N149">
        <f t="shared" si="28"/>
        <v>1994</v>
      </c>
    </row>
    <row r="150" spans="1:14" ht="12.75">
      <c r="A150" s="6" t="s">
        <v>10</v>
      </c>
      <c r="B150">
        <v>1511</v>
      </c>
      <c r="C150">
        <v>214</v>
      </c>
      <c r="D150">
        <f t="shared" si="26"/>
        <v>1725</v>
      </c>
      <c r="F150" s="6" t="s">
        <v>10</v>
      </c>
      <c r="G150">
        <v>1442</v>
      </c>
      <c r="H150">
        <v>117</v>
      </c>
      <c r="I150" s="5">
        <f t="shared" si="27"/>
        <v>1559</v>
      </c>
      <c r="K150" s="6" t="s">
        <v>10</v>
      </c>
      <c r="L150">
        <v>1685</v>
      </c>
      <c r="M150">
        <v>28</v>
      </c>
      <c r="N150">
        <f t="shared" si="28"/>
        <v>1713</v>
      </c>
    </row>
    <row r="151" spans="1:14" ht="12.75">
      <c r="A151" s="6" t="s">
        <v>11</v>
      </c>
      <c r="B151">
        <v>1416</v>
      </c>
      <c r="C151">
        <v>160</v>
      </c>
      <c r="D151">
        <f t="shared" si="26"/>
        <v>1576</v>
      </c>
      <c r="F151" s="6" t="s">
        <v>11</v>
      </c>
      <c r="G151">
        <v>1453</v>
      </c>
      <c r="H151">
        <v>173</v>
      </c>
      <c r="I151" s="5">
        <f t="shared" si="27"/>
        <v>1626</v>
      </c>
      <c r="K151" s="6" t="s">
        <v>11</v>
      </c>
      <c r="L151">
        <v>1809</v>
      </c>
      <c r="M151">
        <v>41</v>
      </c>
      <c r="N151">
        <f t="shared" si="28"/>
        <v>1850</v>
      </c>
    </row>
    <row r="152" spans="1:14" ht="12.75">
      <c r="A152" s="6" t="s">
        <v>12</v>
      </c>
      <c r="B152">
        <v>1262</v>
      </c>
      <c r="C152">
        <v>195</v>
      </c>
      <c r="D152">
        <f t="shared" si="26"/>
        <v>1457</v>
      </c>
      <c r="F152" s="6" t="s">
        <v>12</v>
      </c>
      <c r="G152">
        <v>1258</v>
      </c>
      <c r="H152">
        <v>75</v>
      </c>
      <c r="I152" s="5">
        <f t="shared" si="27"/>
        <v>1333</v>
      </c>
      <c r="K152" s="6" t="s">
        <v>12</v>
      </c>
      <c r="L152">
        <v>1345</v>
      </c>
      <c r="M152">
        <v>37</v>
      </c>
      <c r="N152">
        <f t="shared" si="28"/>
        <v>1382</v>
      </c>
    </row>
    <row r="153" spans="1:14" ht="12.75">
      <c r="A153" s="6" t="s">
        <v>13</v>
      </c>
      <c r="B153">
        <v>1385</v>
      </c>
      <c r="C153">
        <v>262</v>
      </c>
      <c r="D153">
        <f t="shared" si="26"/>
        <v>1647</v>
      </c>
      <c r="F153" s="6" t="s">
        <v>13</v>
      </c>
      <c r="G153">
        <v>1159</v>
      </c>
      <c r="H153">
        <v>82</v>
      </c>
      <c r="I153" s="5">
        <f t="shared" si="27"/>
        <v>1241</v>
      </c>
      <c r="K153" s="6" t="s">
        <v>13</v>
      </c>
      <c r="L153">
        <v>1177</v>
      </c>
      <c r="M153">
        <v>65</v>
      </c>
      <c r="N153">
        <f t="shared" si="28"/>
        <v>1242</v>
      </c>
    </row>
    <row r="154" spans="1:14" ht="12.75">
      <c r="A154" s="6" t="s">
        <v>14</v>
      </c>
      <c r="B154">
        <v>1161</v>
      </c>
      <c r="C154">
        <v>374</v>
      </c>
      <c r="D154">
        <f t="shared" si="26"/>
        <v>1535</v>
      </c>
      <c r="F154" s="6" t="s">
        <v>14</v>
      </c>
      <c r="G154">
        <v>945</v>
      </c>
      <c r="H154">
        <v>97</v>
      </c>
      <c r="I154" s="5">
        <f t="shared" si="27"/>
        <v>1042</v>
      </c>
      <c r="K154" s="6" t="s">
        <v>14</v>
      </c>
      <c r="L154">
        <v>877</v>
      </c>
      <c r="M154">
        <v>46</v>
      </c>
      <c r="N154">
        <f t="shared" si="28"/>
        <v>923</v>
      </c>
    </row>
    <row r="155" spans="2:14" ht="12.75">
      <c r="B155" s="5">
        <f>SUM(B143:B154)</f>
        <v>14675</v>
      </c>
      <c r="C155" s="5">
        <f>SUM(C143:C154)</f>
        <v>1977</v>
      </c>
      <c r="D155" s="5">
        <f>SUM(D143:D154)</f>
        <v>16652</v>
      </c>
      <c r="G155" s="5">
        <f>SUM(G143:G154)</f>
        <v>15214</v>
      </c>
      <c r="H155" s="5">
        <f>SUM(H143:H154)</f>
        <v>905</v>
      </c>
      <c r="I155" s="5">
        <f>SUM(I143:I154)</f>
        <v>16119</v>
      </c>
      <c r="L155" s="5">
        <f>SUM(L143:L154)</f>
        <v>18168</v>
      </c>
      <c r="M155" s="5">
        <f>SUM(M143:M154)</f>
        <v>415</v>
      </c>
      <c r="N155" s="5">
        <f>SUM(N143:N154)</f>
        <v>18583</v>
      </c>
    </row>
    <row r="158" spans="1:14" ht="12.75">
      <c r="A158" s="5">
        <v>1985</v>
      </c>
      <c r="B158" t="s">
        <v>0</v>
      </c>
      <c r="C158" t="s">
        <v>1</v>
      </c>
      <c r="D158" s="1" t="s">
        <v>2</v>
      </c>
      <c r="F158" s="5">
        <v>1984</v>
      </c>
      <c r="G158" t="s">
        <v>0</v>
      </c>
      <c r="H158" t="s">
        <v>1</v>
      </c>
      <c r="I158" s="1" t="s">
        <v>2</v>
      </c>
      <c r="K158" s="5">
        <v>1983</v>
      </c>
      <c r="L158" t="s">
        <v>0</v>
      </c>
      <c r="M158" t="s">
        <v>1</v>
      </c>
      <c r="N158" s="1" t="s">
        <v>2</v>
      </c>
    </row>
    <row r="159" spans="1:14" ht="12.75">
      <c r="A159" s="6" t="s">
        <v>3</v>
      </c>
      <c r="B159">
        <v>1404</v>
      </c>
      <c r="C159">
        <v>20</v>
      </c>
      <c r="D159" s="5">
        <f>SUM(B159:C159)</f>
        <v>1424</v>
      </c>
      <c r="F159" s="6" t="s">
        <v>3</v>
      </c>
      <c r="G159">
        <v>1794</v>
      </c>
      <c r="H159">
        <v>35</v>
      </c>
      <c r="I159" s="5">
        <f>SUM(G159:H159)</f>
        <v>1829</v>
      </c>
      <c r="K159" s="6" t="s">
        <v>3</v>
      </c>
      <c r="L159">
        <v>1592</v>
      </c>
      <c r="M159">
        <v>32</v>
      </c>
      <c r="N159" s="5">
        <f>SUM(L159:M159)</f>
        <v>1624</v>
      </c>
    </row>
    <row r="160" spans="1:14" ht="12.75">
      <c r="A160" s="6" t="s">
        <v>4</v>
      </c>
      <c r="B160">
        <v>1744</v>
      </c>
      <c r="C160">
        <v>14</v>
      </c>
      <c r="D160" s="5">
        <f aca="true" t="shared" si="29" ref="D160:D170">SUM(B160:C160)</f>
        <v>1758</v>
      </c>
      <c r="F160" s="6" t="s">
        <v>4</v>
      </c>
      <c r="G160">
        <v>2057</v>
      </c>
      <c r="H160">
        <v>26</v>
      </c>
      <c r="I160" s="5">
        <f aca="true" t="shared" si="30" ref="I160:I170">SUM(G160:H160)</f>
        <v>2083</v>
      </c>
      <c r="K160" s="6" t="s">
        <v>4</v>
      </c>
      <c r="L160">
        <v>1937</v>
      </c>
      <c r="M160">
        <v>13</v>
      </c>
      <c r="N160" s="5">
        <f aca="true" t="shared" si="31" ref="N160:N170">SUM(L160:M160)</f>
        <v>1950</v>
      </c>
    </row>
    <row r="161" spans="1:14" ht="12.75">
      <c r="A161" s="6" t="s">
        <v>5</v>
      </c>
      <c r="B161">
        <v>3446</v>
      </c>
      <c r="C161">
        <v>26</v>
      </c>
      <c r="D161" s="5">
        <f t="shared" si="29"/>
        <v>3472</v>
      </c>
      <c r="F161" s="6" t="s">
        <v>5</v>
      </c>
      <c r="G161">
        <v>3328</v>
      </c>
      <c r="H161">
        <v>16</v>
      </c>
      <c r="I161" s="5">
        <f t="shared" si="30"/>
        <v>3344</v>
      </c>
      <c r="K161" s="6" t="s">
        <v>5</v>
      </c>
      <c r="L161">
        <v>3613</v>
      </c>
      <c r="M161">
        <v>56</v>
      </c>
      <c r="N161" s="5">
        <f t="shared" si="31"/>
        <v>3669</v>
      </c>
    </row>
    <row r="162" spans="1:14" ht="12.75">
      <c r="A162" s="6" t="s">
        <v>6</v>
      </c>
      <c r="B162">
        <v>1478</v>
      </c>
      <c r="C162">
        <v>22</v>
      </c>
      <c r="D162" s="5">
        <f t="shared" si="29"/>
        <v>1500</v>
      </c>
      <c r="F162" s="6" t="s">
        <v>6</v>
      </c>
      <c r="G162">
        <v>1570</v>
      </c>
      <c r="H162">
        <v>13</v>
      </c>
      <c r="I162" s="5">
        <f t="shared" si="30"/>
        <v>1583</v>
      </c>
      <c r="K162" s="6" t="s">
        <v>6</v>
      </c>
      <c r="L162">
        <v>1912</v>
      </c>
      <c r="M162">
        <v>22</v>
      </c>
      <c r="N162" s="5">
        <f t="shared" si="31"/>
        <v>1934</v>
      </c>
    </row>
    <row r="163" spans="1:14" ht="12.75">
      <c r="A163" s="6" t="s">
        <v>7</v>
      </c>
      <c r="B163">
        <v>1857</v>
      </c>
      <c r="C163">
        <v>8</v>
      </c>
      <c r="D163" s="5">
        <f t="shared" si="29"/>
        <v>1865</v>
      </c>
      <c r="F163" s="6" t="s">
        <v>7</v>
      </c>
      <c r="G163">
        <v>1961</v>
      </c>
      <c r="H163">
        <v>12</v>
      </c>
      <c r="I163" s="5">
        <f t="shared" si="30"/>
        <v>1973</v>
      </c>
      <c r="K163" s="6" t="s">
        <v>7</v>
      </c>
      <c r="L163">
        <v>2167</v>
      </c>
      <c r="M163">
        <v>19</v>
      </c>
      <c r="N163" s="5">
        <f t="shared" si="31"/>
        <v>2186</v>
      </c>
    </row>
    <row r="164" spans="1:14" ht="12.75">
      <c r="A164" s="6" t="s">
        <v>8</v>
      </c>
      <c r="B164">
        <v>1599</v>
      </c>
      <c r="C164">
        <v>15</v>
      </c>
      <c r="D164" s="5">
        <f t="shared" si="29"/>
        <v>1614</v>
      </c>
      <c r="F164" s="6" t="s">
        <v>8</v>
      </c>
      <c r="G164">
        <v>2108</v>
      </c>
      <c r="H164">
        <v>15</v>
      </c>
      <c r="I164" s="5">
        <f t="shared" si="30"/>
        <v>2123</v>
      </c>
      <c r="K164" s="6" t="s">
        <v>8</v>
      </c>
      <c r="L164">
        <v>1954</v>
      </c>
      <c r="M164">
        <v>22</v>
      </c>
      <c r="N164" s="5">
        <f t="shared" si="31"/>
        <v>1976</v>
      </c>
    </row>
    <row r="165" spans="1:14" ht="12.75">
      <c r="A165" s="6" t="s">
        <v>9</v>
      </c>
      <c r="B165">
        <v>2580</v>
      </c>
      <c r="C165">
        <v>13</v>
      </c>
      <c r="D165">
        <f t="shared" si="29"/>
        <v>2593</v>
      </c>
      <c r="F165" s="6" t="s">
        <v>9</v>
      </c>
      <c r="G165">
        <v>2892</v>
      </c>
      <c r="H165">
        <v>16</v>
      </c>
      <c r="I165">
        <f t="shared" si="30"/>
        <v>2908</v>
      </c>
      <c r="K165" s="6" t="s">
        <v>9</v>
      </c>
      <c r="L165">
        <v>2118</v>
      </c>
      <c r="M165">
        <v>17</v>
      </c>
      <c r="N165">
        <f t="shared" si="31"/>
        <v>2135</v>
      </c>
    </row>
    <row r="166" spans="1:14" ht="12.75">
      <c r="A166" s="6" t="s">
        <v>10</v>
      </c>
      <c r="B166">
        <v>2201</v>
      </c>
      <c r="C166">
        <v>20</v>
      </c>
      <c r="D166">
        <f t="shared" si="29"/>
        <v>2221</v>
      </c>
      <c r="F166" s="6" t="s">
        <v>10</v>
      </c>
      <c r="G166">
        <v>2870</v>
      </c>
      <c r="H166">
        <v>21</v>
      </c>
      <c r="I166">
        <f t="shared" si="30"/>
        <v>2891</v>
      </c>
      <c r="K166" s="6" t="s">
        <v>10</v>
      </c>
      <c r="L166">
        <v>2042</v>
      </c>
      <c r="M166">
        <v>21</v>
      </c>
      <c r="N166">
        <f t="shared" si="31"/>
        <v>2063</v>
      </c>
    </row>
    <row r="167" spans="1:14" ht="12.75">
      <c r="A167" s="6" t="s">
        <v>11</v>
      </c>
      <c r="B167">
        <v>1994</v>
      </c>
      <c r="C167">
        <v>12</v>
      </c>
      <c r="D167">
        <f t="shared" si="29"/>
        <v>2006</v>
      </c>
      <c r="F167" s="6" t="s">
        <v>11</v>
      </c>
      <c r="G167">
        <v>2369</v>
      </c>
      <c r="H167">
        <v>11</v>
      </c>
      <c r="I167">
        <f t="shared" si="30"/>
        <v>2380</v>
      </c>
      <c r="K167" s="6" t="s">
        <v>11</v>
      </c>
      <c r="L167">
        <v>1971</v>
      </c>
      <c r="M167">
        <v>18</v>
      </c>
      <c r="N167">
        <f t="shared" si="31"/>
        <v>1989</v>
      </c>
    </row>
    <row r="168" spans="1:14" ht="12.75">
      <c r="A168" s="6" t="s">
        <v>12</v>
      </c>
      <c r="B168">
        <v>1792</v>
      </c>
      <c r="C168">
        <v>23</v>
      </c>
      <c r="D168">
        <f t="shared" si="29"/>
        <v>1815</v>
      </c>
      <c r="F168" s="6" t="s">
        <v>12</v>
      </c>
      <c r="G168">
        <v>2426</v>
      </c>
      <c r="H168">
        <v>22</v>
      </c>
      <c r="I168">
        <f t="shared" si="30"/>
        <v>2448</v>
      </c>
      <c r="K168" s="6" t="s">
        <v>12</v>
      </c>
      <c r="L168">
        <v>1940</v>
      </c>
      <c r="M168">
        <v>15</v>
      </c>
      <c r="N168">
        <f t="shared" si="31"/>
        <v>1955</v>
      </c>
    </row>
    <row r="169" spans="1:14" ht="12.75">
      <c r="A169" s="6" t="s">
        <v>13</v>
      </c>
      <c r="B169">
        <v>1636</v>
      </c>
      <c r="C169">
        <v>24</v>
      </c>
      <c r="D169">
        <f t="shared" si="29"/>
        <v>1660</v>
      </c>
      <c r="F169" s="6" t="s">
        <v>13</v>
      </c>
      <c r="G169">
        <v>2199</v>
      </c>
      <c r="H169">
        <v>9</v>
      </c>
      <c r="I169">
        <f t="shared" si="30"/>
        <v>2208</v>
      </c>
      <c r="K169" s="6" t="s">
        <v>13</v>
      </c>
      <c r="L169">
        <v>2120</v>
      </c>
      <c r="M169">
        <v>13</v>
      </c>
      <c r="N169">
        <f t="shared" si="31"/>
        <v>2133</v>
      </c>
    </row>
    <row r="170" spans="1:14" ht="12.75">
      <c r="A170" s="6" t="s">
        <v>14</v>
      </c>
      <c r="B170">
        <v>1331</v>
      </c>
      <c r="C170">
        <v>25</v>
      </c>
      <c r="D170">
        <f t="shared" si="29"/>
        <v>1356</v>
      </c>
      <c r="F170" s="6" t="s">
        <v>14</v>
      </c>
      <c r="G170">
        <v>1255</v>
      </c>
      <c r="H170">
        <v>10</v>
      </c>
      <c r="I170">
        <f t="shared" si="30"/>
        <v>1265</v>
      </c>
      <c r="K170" s="6" t="s">
        <v>14</v>
      </c>
      <c r="L170">
        <v>1395</v>
      </c>
      <c r="M170">
        <v>15</v>
      </c>
      <c r="N170">
        <f t="shared" si="31"/>
        <v>1410</v>
      </c>
    </row>
    <row r="171" spans="2:14" ht="12.75">
      <c r="B171" s="5">
        <f>SUM(B159:B170)</f>
        <v>23062</v>
      </c>
      <c r="C171" s="5">
        <f>SUM(C159:C170)</f>
        <v>222</v>
      </c>
      <c r="D171" s="5">
        <f>SUM(D159:D170)</f>
        <v>23284</v>
      </c>
      <c r="G171" s="5">
        <f>SUM(G159:G170)</f>
        <v>26829</v>
      </c>
      <c r="H171" s="5">
        <f>SUM(H159:H170)</f>
        <v>206</v>
      </c>
      <c r="I171" s="5">
        <f>SUM(I159:I170)</f>
        <v>27035</v>
      </c>
      <c r="L171" s="5">
        <f>SUM(L159:L170)</f>
        <v>24761</v>
      </c>
      <c r="M171" s="5">
        <f>SUM(M159:M170)</f>
        <v>263</v>
      </c>
      <c r="N171" s="5">
        <f>SUM(N159:N170)</f>
        <v>25024</v>
      </c>
    </row>
    <row r="174" spans="1:14" ht="12.75">
      <c r="A174" s="5">
        <v>1982</v>
      </c>
      <c r="B174" t="s">
        <v>0</v>
      </c>
      <c r="C174" t="s">
        <v>1</v>
      </c>
      <c r="D174" s="1" t="s">
        <v>2</v>
      </c>
      <c r="F174" s="5">
        <v>1981</v>
      </c>
      <c r="G174" t="s">
        <v>0</v>
      </c>
      <c r="H174" t="s">
        <v>1</v>
      </c>
      <c r="I174" s="1" t="s">
        <v>2</v>
      </c>
      <c r="K174" s="5"/>
      <c r="N174" s="1"/>
    </row>
    <row r="175" spans="1:14" ht="12.75">
      <c r="A175" s="6" t="s">
        <v>3</v>
      </c>
      <c r="B175">
        <v>1972</v>
      </c>
      <c r="C175">
        <v>16</v>
      </c>
      <c r="D175" s="5">
        <f>SUM(B175:C175)</f>
        <v>1988</v>
      </c>
      <c r="F175" s="6" t="s">
        <v>3</v>
      </c>
      <c r="G175">
        <v>1498</v>
      </c>
      <c r="H175">
        <v>31</v>
      </c>
      <c r="I175" s="5">
        <f>SUM(G175:H175)</f>
        <v>1529</v>
      </c>
      <c r="K175" s="6"/>
      <c r="N175" s="5"/>
    </row>
    <row r="176" spans="1:14" ht="12.75">
      <c r="A176" s="6" t="s">
        <v>4</v>
      </c>
      <c r="B176">
        <v>2216</v>
      </c>
      <c r="C176">
        <v>20</v>
      </c>
      <c r="D176" s="5">
        <f aca="true" t="shared" si="32" ref="D176:D186">SUM(B176:C176)</f>
        <v>2236</v>
      </c>
      <c r="F176" s="6" t="s">
        <v>4</v>
      </c>
      <c r="G176">
        <v>1815</v>
      </c>
      <c r="H176">
        <v>22</v>
      </c>
      <c r="I176" s="5">
        <f aca="true" t="shared" si="33" ref="I176:I186">SUM(G176:H176)</f>
        <v>1837</v>
      </c>
      <c r="K176" s="6"/>
      <c r="N176" s="5"/>
    </row>
    <row r="177" spans="1:14" ht="12.75">
      <c r="A177" s="6" t="s">
        <v>5</v>
      </c>
      <c r="B177">
        <v>3875</v>
      </c>
      <c r="C177">
        <v>29</v>
      </c>
      <c r="D177" s="5">
        <f t="shared" si="32"/>
        <v>3904</v>
      </c>
      <c r="F177" s="6" t="s">
        <v>5</v>
      </c>
      <c r="G177">
        <v>2405</v>
      </c>
      <c r="H177">
        <v>30</v>
      </c>
      <c r="I177" s="5">
        <f t="shared" si="33"/>
        <v>2435</v>
      </c>
      <c r="K177" s="6"/>
      <c r="N177" s="5"/>
    </row>
    <row r="178" spans="1:14" ht="12.75">
      <c r="A178" s="6" t="s">
        <v>6</v>
      </c>
      <c r="B178">
        <v>2754</v>
      </c>
      <c r="C178">
        <v>14</v>
      </c>
      <c r="D178" s="5">
        <f t="shared" si="32"/>
        <v>2768</v>
      </c>
      <c r="F178" s="6" t="s">
        <v>6</v>
      </c>
      <c r="G178">
        <v>1680</v>
      </c>
      <c r="H178">
        <v>16</v>
      </c>
      <c r="I178" s="5">
        <f t="shared" si="33"/>
        <v>1696</v>
      </c>
      <c r="K178" s="6"/>
      <c r="N178" s="5"/>
    </row>
    <row r="179" spans="1:14" ht="12.75">
      <c r="A179" s="6" t="s">
        <v>7</v>
      </c>
      <c r="B179">
        <v>2898</v>
      </c>
      <c r="C179">
        <v>20</v>
      </c>
      <c r="D179" s="5">
        <f t="shared" si="32"/>
        <v>2918</v>
      </c>
      <c r="F179" s="6" t="s">
        <v>7</v>
      </c>
      <c r="G179">
        <v>1964</v>
      </c>
      <c r="H179">
        <v>19</v>
      </c>
      <c r="I179" s="5">
        <f t="shared" si="33"/>
        <v>1983</v>
      </c>
      <c r="K179" s="6"/>
      <c r="N179" s="5"/>
    </row>
    <row r="180" spans="1:14" ht="12.75">
      <c r="A180" s="6" t="s">
        <v>8</v>
      </c>
      <c r="B180">
        <v>3383</v>
      </c>
      <c r="C180">
        <v>17</v>
      </c>
      <c r="D180" s="5">
        <f t="shared" si="32"/>
        <v>3400</v>
      </c>
      <c r="F180" s="6" t="s">
        <v>8</v>
      </c>
      <c r="G180">
        <v>2239</v>
      </c>
      <c r="H180">
        <v>13</v>
      </c>
      <c r="I180" s="5">
        <f t="shared" si="33"/>
        <v>2252</v>
      </c>
      <c r="K180" s="6"/>
      <c r="N180" s="5"/>
    </row>
    <row r="181" spans="1:11" ht="12.75">
      <c r="A181" s="6" t="s">
        <v>9</v>
      </c>
      <c r="B181">
        <v>2821</v>
      </c>
      <c r="C181">
        <v>16</v>
      </c>
      <c r="D181">
        <f t="shared" si="32"/>
        <v>2837</v>
      </c>
      <c r="F181" s="6" t="s">
        <v>9</v>
      </c>
      <c r="G181">
        <v>2523</v>
      </c>
      <c r="H181">
        <v>13</v>
      </c>
      <c r="I181">
        <f t="shared" si="33"/>
        <v>2536</v>
      </c>
      <c r="K181" s="6"/>
    </row>
    <row r="182" spans="1:11" ht="12.75">
      <c r="A182" s="6" t="s">
        <v>10</v>
      </c>
      <c r="B182">
        <v>2485</v>
      </c>
      <c r="C182">
        <v>10</v>
      </c>
      <c r="D182">
        <f t="shared" si="32"/>
        <v>2495</v>
      </c>
      <c r="F182" s="6" t="s">
        <v>10</v>
      </c>
      <c r="G182">
        <v>2323</v>
      </c>
      <c r="H182">
        <v>13</v>
      </c>
      <c r="I182">
        <f t="shared" si="33"/>
        <v>2336</v>
      </c>
      <c r="K182" s="6"/>
    </row>
    <row r="183" spans="1:11" ht="12.75">
      <c r="A183" s="6" t="s">
        <v>11</v>
      </c>
      <c r="B183">
        <v>2151</v>
      </c>
      <c r="C183">
        <v>21</v>
      </c>
      <c r="D183">
        <f t="shared" si="32"/>
        <v>2172</v>
      </c>
      <c r="F183" s="6" t="s">
        <v>11</v>
      </c>
      <c r="G183">
        <v>2403</v>
      </c>
      <c r="H183">
        <v>12</v>
      </c>
      <c r="I183">
        <f t="shared" si="33"/>
        <v>2415</v>
      </c>
      <c r="K183" s="6"/>
    </row>
    <row r="184" spans="1:11" ht="12.75">
      <c r="A184" s="6" t="s">
        <v>12</v>
      </c>
      <c r="B184">
        <v>1934</v>
      </c>
      <c r="C184">
        <v>12</v>
      </c>
      <c r="D184">
        <f t="shared" si="32"/>
        <v>1946</v>
      </c>
      <c r="F184" s="6" t="s">
        <v>12</v>
      </c>
      <c r="G184">
        <v>2383</v>
      </c>
      <c r="H184">
        <v>14</v>
      </c>
      <c r="I184">
        <f t="shared" si="33"/>
        <v>2397</v>
      </c>
      <c r="K184" s="6"/>
    </row>
    <row r="185" spans="1:11" ht="12.75">
      <c r="A185" s="6" t="s">
        <v>13</v>
      </c>
      <c r="B185">
        <v>2348</v>
      </c>
      <c r="C185">
        <v>21</v>
      </c>
      <c r="D185">
        <f t="shared" si="32"/>
        <v>2369</v>
      </c>
      <c r="F185" s="6" t="s">
        <v>13</v>
      </c>
      <c r="G185">
        <v>2320</v>
      </c>
      <c r="H185">
        <v>25</v>
      </c>
      <c r="I185">
        <f t="shared" si="33"/>
        <v>2345</v>
      </c>
      <c r="K185" s="6"/>
    </row>
    <row r="186" spans="1:11" ht="12.75">
      <c r="A186" s="6" t="s">
        <v>14</v>
      </c>
      <c r="B186">
        <v>1655</v>
      </c>
      <c r="C186">
        <v>24</v>
      </c>
      <c r="D186">
        <f t="shared" si="32"/>
        <v>1679</v>
      </c>
      <c r="F186" s="6" t="s">
        <v>14</v>
      </c>
      <c r="G186">
        <v>1823</v>
      </c>
      <c r="H186">
        <v>13</v>
      </c>
      <c r="I186">
        <f t="shared" si="33"/>
        <v>1836</v>
      </c>
      <c r="K186" s="6"/>
    </row>
    <row r="187" spans="2:14" ht="12.75">
      <c r="B187" s="5">
        <f>SUM(B175:B186)</f>
        <v>30492</v>
      </c>
      <c r="C187" s="5">
        <f>SUM(C175:C186)</f>
        <v>220</v>
      </c>
      <c r="D187" s="5">
        <f>SUM(D175:D186)</f>
        <v>30712</v>
      </c>
      <c r="G187" s="5">
        <f>SUM(G175:G186)</f>
        <v>25376</v>
      </c>
      <c r="H187" s="5">
        <f>SUM(H175:H186)</f>
        <v>221</v>
      </c>
      <c r="I187" s="5">
        <f>SUM(I175:I186)</f>
        <v>25597</v>
      </c>
      <c r="L187" s="5"/>
      <c r="M187" s="5"/>
      <c r="N187" s="5"/>
    </row>
  </sheetData>
  <sheetProtection/>
  <mergeCells count="1">
    <mergeCell ref="A1:N1"/>
  </mergeCells>
  <printOptions gridLines="1"/>
  <pageMargins left="0.75" right="0.75" top="1" bottom="1" header="0.5" footer="0.5"/>
  <pageSetup fitToHeight="0" fitToWidth="1" horizontalDpi="300" verticalDpi="300" orientation="landscape" paperSize="9" scale="9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SheetLayoutView="100" zoomScalePageLayoutView="0" workbookViewId="0" topLeftCell="A1">
      <selection activeCell="M38" sqref="M38"/>
    </sheetView>
  </sheetViews>
  <sheetFormatPr defaultColWidth="9.140625" defaultRowHeight="12.75"/>
  <cols>
    <col min="3" max="3" width="5.140625" style="0" bestFit="1" customWidth="1"/>
    <col min="15" max="15" width="10.28125" style="0" bestFit="1" customWidth="1"/>
  </cols>
  <sheetData>
    <row r="1" spans="1:15" ht="15.75">
      <c r="A1" s="71" t="s">
        <v>66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t="s">
        <v>18</v>
      </c>
      <c r="C2" s="23" t="s">
        <v>3</v>
      </c>
      <c r="D2" s="23" t="s">
        <v>4</v>
      </c>
      <c r="E2" s="23" t="s">
        <v>5</v>
      </c>
      <c r="F2" s="23" t="s">
        <v>19</v>
      </c>
      <c r="G2" s="23" t="s">
        <v>7</v>
      </c>
      <c r="H2" s="23" t="s">
        <v>15</v>
      </c>
      <c r="I2" s="23" t="s">
        <v>16</v>
      </c>
      <c r="J2" s="23" t="s">
        <v>10</v>
      </c>
      <c r="K2" s="23" t="s">
        <v>20</v>
      </c>
      <c r="L2" s="23" t="s">
        <v>12</v>
      </c>
      <c r="M2" s="23" t="s">
        <v>13</v>
      </c>
      <c r="N2" s="23" t="s">
        <v>14</v>
      </c>
      <c r="O2" s="23" t="s">
        <v>21</v>
      </c>
    </row>
    <row r="4" spans="1:15" ht="12.75">
      <c r="A4">
        <v>1981</v>
      </c>
      <c r="C4">
        <v>1498</v>
      </c>
      <c r="D4">
        <v>1815</v>
      </c>
      <c r="E4">
        <v>2405</v>
      </c>
      <c r="F4">
        <v>1680</v>
      </c>
      <c r="G4">
        <v>1964</v>
      </c>
      <c r="H4">
        <v>2239</v>
      </c>
      <c r="I4">
        <v>2523</v>
      </c>
      <c r="J4">
        <v>2323</v>
      </c>
      <c r="K4">
        <v>2403</v>
      </c>
      <c r="L4">
        <v>2383</v>
      </c>
      <c r="M4">
        <v>2320</v>
      </c>
      <c r="N4">
        <v>1823</v>
      </c>
      <c r="O4" s="11">
        <f aca="true" t="shared" si="0" ref="O4:O27">SUM(C4:N4)</f>
        <v>25376</v>
      </c>
    </row>
    <row r="5" spans="1:15" ht="12.75">
      <c r="A5">
        <f aca="true" t="shared" si="1" ref="A5:A21">A4+1</f>
        <v>1982</v>
      </c>
      <c r="C5">
        <v>1972</v>
      </c>
      <c r="D5">
        <v>2216</v>
      </c>
      <c r="E5">
        <v>3875</v>
      </c>
      <c r="F5">
        <v>2754</v>
      </c>
      <c r="G5">
        <v>2898</v>
      </c>
      <c r="H5">
        <v>3383</v>
      </c>
      <c r="I5">
        <v>2821</v>
      </c>
      <c r="J5">
        <v>2485</v>
      </c>
      <c r="K5">
        <v>2151</v>
      </c>
      <c r="L5">
        <v>1934</v>
      </c>
      <c r="M5">
        <v>2348</v>
      </c>
      <c r="N5">
        <v>1655</v>
      </c>
      <c r="O5" s="11">
        <f t="shared" si="0"/>
        <v>30492</v>
      </c>
    </row>
    <row r="6" spans="1:15" ht="12.75">
      <c r="A6">
        <f t="shared" si="1"/>
        <v>1983</v>
      </c>
      <c r="C6">
        <v>1592</v>
      </c>
      <c r="D6">
        <v>1937</v>
      </c>
      <c r="E6">
        <v>3613</v>
      </c>
      <c r="F6">
        <v>1912</v>
      </c>
      <c r="G6">
        <v>2167</v>
      </c>
      <c r="H6">
        <v>1954</v>
      </c>
      <c r="I6">
        <v>2118</v>
      </c>
      <c r="J6">
        <v>2042</v>
      </c>
      <c r="K6">
        <v>1971</v>
      </c>
      <c r="L6">
        <v>1940</v>
      </c>
      <c r="M6">
        <v>2120</v>
      </c>
      <c r="N6">
        <v>1395</v>
      </c>
      <c r="O6" s="11">
        <f t="shared" si="0"/>
        <v>24761</v>
      </c>
    </row>
    <row r="7" spans="1:15" ht="12.75">
      <c r="A7">
        <f t="shared" si="1"/>
        <v>1984</v>
      </c>
      <c r="C7">
        <v>1794</v>
      </c>
      <c r="D7">
        <v>2057</v>
      </c>
      <c r="E7">
        <v>3328</v>
      </c>
      <c r="F7">
        <v>1570</v>
      </c>
      <c r="G7">
        <v>1961</v>
      </c>
      <c r="H7">
        <v>2108</v>
      </c>
      <c r="I7">
        <v>2892</v>
      </c>
      <c r="J7">
        <v>2870</v>
      </c>
      <c r="K7">
        <v>2369</v>
      </c>
      <c r="L7">
        <v>2426</v>
      </c>
      <c r="M7">
        <v>2199</v>
      </c>
      <c r="N7">
        <v>1255</v>
      </c>
      <c r="O7" s="11">
        <f t="shared" si="0"/>
        <v>26829</v>
      </c>
    </row>
    <row r="8" spans="1:15" ht="12.75">
      <c r="A8">
        <f t="shared" si="1"/>
        <v>1985</v>
      </c>
      <c r="C8">
        <v>1404</v>
      </c>
      <c r="D8">
        <v>1744</v>
      </c>
      <c r="E8">
        <v>3446</v>
      </c>
      <c r="F8">
        <v>1478</v>
      </c>
      <c r="G8">
        <v>1857</v>
      </c>
      <c r="H8">
        <v>1599</v>
      </c>
      <c r="I8">
        <v>2580</v>
      </c>
      <c r="J8">
        <v>2201</v>
      </c>
      <c r="K8">
        <v>1994</v>
      </c>
      <c r="L8">
        <v>1792</v>
      </c>
      <c r="M8">
        <v>1636</v>
      </c>
      <c r="N8">
        <v>1331</v>
      </c>
      <c r="O8" s="11">
        <f t="shared" si="0"/>
        <v>23062</v>
      </c>
    </row>
    <row r="9" spans="1:15" ht="12.75">
      <c r="A9">
        <f t="shared" si="1"/>
        <v>1986</v>
      </c>
      <c r="C9">
        <v>1369</v>
      </c>
      <c r="D9">
        <v>1444</v>
      </c>
      <c r="E9">
        <v>2213</v>
      </c>
      <c r="F9">
        <v>1542</v>
      </c>
      <c r="G9">
        <v>1480</v>
      </c>
      <c r="H9">
        <v>1274</v>
      </c>
      <c r="I9">
        <v>1953</v>
      </c>
      <c r="J9">
        <v>1685</v>
      </c>
      <c r="K9">
        <v>1809</v>
      </c>
      <c r="L9">
        <v>1345</v>
      </c>
      <c r="M9">
        <v>1177</v>
      </c>
      <c r="N9">
        <v>877</v>
      </c>
      <c r="O9" s="11">
        <f t="shared" si="0"/>
        <v>18168</v>
      </c>
    </row>
    <row r="10" spans="1:15" ht="12.75">
      <c r="A10">
        <f t="shared" si="1"/>
        <v>1987</v>
      </c>
      <c r="C10">
        <v>1029</v>
      </c>
      <c r="D10">
        <v>1078</v>
      </c>
      <c r="E10">
        <v>1694</v>
      </c>
      <c r="F10">
        <v>1085</v>
      </c>
      <c r="G10">
        <v>1177</v>
      </c>
      <c r="H10">
        <v>1499</v>
      </c>
      <c r="I10">
        <v>1395</v>
      </c>
      <c r="J10">
        <v>1442</v>
      </c>
      <c r="K10">
        <v>1453</v>
      </c>
      <c r="L10">
        <v>1258</v>
      </c>
      <c r="M10">
        <v>1159</v>
      </c>
      <c r="N10">
        <v>945</v>
      </c>
      <c r="O10" s="11">
        <f t="shared" si="0"/>
        <v>15214</v>
      </c>
    </row>
    <row r="11" spans="1:15" ht="12.75">
      <c r="A11">
        <f t="shared" si="1"/>
        <v>1988</v>
      </c>
      <c r="C11">
        <v>901</v>
      </c>
      <c r="D11">
        <v>1030</v>
      </c>
      <c r="E11">
        <v>1582</v>
      </c>
      <c r="F11">
        <v>909</v>
      </c>
      <c r="G11">
        <v>1069</v>
      </c>
      <c r="H11">
        <v>1257</v>
      </c>
      <c r="I11">
        <v>1192</v>
      </c>
      <c r="J11">
        <v>1511</v>
      </c>
      <c r="K11">
        <v>1416</v>
      </c>
      <c r="L11">
        <v>1262</v>
      </c>
      <c r="M11">
        <v>1385</v>
      </c>
      <c r="N11">
        <v>1161</v>
      </c>
      <c r="O11" s="11">
        <f t="shared" si="0"/>
        <v>14675</v>
      </c>
    </row>
    <row r="12" spans="1:15" ht="12.75">
      <c r="A12">
        <f t="shared" si="1"/>
        <v>1989</v>
      </c>
      <c r="C12">
        <v>840</v>
      </c>
      <c r="D12">
        <v>1176</v>
      </c>
      <c r="E12">
        <v>1752</v>
      </c>
      <c r="F12">
        <v>1155</v>
      </c>
      <c r="G12">
        <v>1519</v>
      </c>
      <c r="H12">
        <v>1740</v>
      </c>
      <c r="I12">
        <v>1313</v>
      </c>
      <c r="J12">
        <v>1894</v>
      </c>
      <c r="K12">
        <v>1654</v>
      </c>
      <c r="L12">
        <v>1474</v>
      </c>
      <c r="M12">
        <v>1442</v>
      </c>
      <c r="N12">
        <v>1071</v>
      </c>
      <c r="O12" s="11">
        <f t="shared" si="0"/>
        <v>17030</v>
      </c>
    </row>
    <row r="13" spans="1:15" ht="12.75">
      <c r="A13">
        <f t="shared" si="1"/>
        <v>1990</v>
      </c>
      <c r="C13">
        <v>1088</v>
      </c>
      <c r="D13">
        <v>1338</v>
      </c>
      <c r="E13">
        <v>1939</v>
      </c>
      <c r="F13">
        <v>1346</v>
      </c>
      <c r="G13">
        <v>1793</v>
      </c>
      <c r="H13">
        <v>1725</v>
      </c>
      <c r="I13">
        <v>1648</v>
      </c>
      <c r="J13">
        <v>1821</v>
      </c>
      <c r="K13">
        <v>1727</v>
      </c>
      <c r="L13">
        <v>1970</v>
      </c>
      <c r="M13">
        <v>1610</v>
      </c>
      <c r="N13">
        <v>960</v>
      </c>
      <c r="O13" s="11">
        <f t="shared" si="0"/>
        <v>18965</v>
      </c>
    </row>
    <row r="14" spans="1:15" ht="12.75">
      <c r="A14">
        <f t="shared" si="1"/>
        <v>1991</v>
      </c>
      <c r="C14">
        <v>930</v>
      </c>
      <c r="D14">
        <v>970</v>
      </c>
      <c r="E14">
        <v>1387</v>
      </c>
      <c r="F14">
        <v>1140</v>
      </c>
      <c r="G14">
        <v>1236</v>
      </c>
      <c r="H14">
        <v>1354</v>
      </c>
      <c r="I14">
        <v>1262</v>
      </c>
      <c r="J14">
        <v>1080</v>
      </c>
      <c r="K14">
        <v>1187</v>
      </c>
      <c r="L14">
        <v>979</v>
      </c>
      <c r="M14">
        <v>1071</v>
      </c>
      <c r="N14">
        <v>903</v>
      </c>
      <c r="O14" s="11">
        <f t="shared" si="0"/>
        <v>13499</v>
      </c>
    </row>
    <row r="15" spans="1:15" ht="12.75">
      <c r="A15">
        <f t="shared" si="1"/>
        <v>1992</v>
      </c>
      <c r="C15">
        <v>884</v>
      </c>
      <c r="D15">
        <v>1006</v>
      </c>
      <c r="E15">
        <v>1255</v>
      </c>
      <c r="F15">
        <v>1064</v>
      </c>
      <c r="G15">
        <v>1150</v>
      </c>
      <c r="H15">
        <v>1355</v>
      </c>
      <c r="I15">
        <v>1240</v>
      </c>
      <c r="J15">
        <v>1136</v>
      </c>
      <c r="K15">
        <v>1212</v>
      </c>
      <c r="L15">
        <v>1198</v>
      </c>
      <c r="M15">
        <v>1152</v>
      </c>
      <c r="N15">
        <v>918</v>
      </c>
      <c r="O15" s="11">
        <f t="shared" si="0"/>
        <v>13570</v>
      </c>
    </row>
    <row r="16" spans="1:15" ht="12.75">
      <c r="A16">
        <f t="shared" si="1"/>
        <v>1993</v>
      </c>
      <c r="C16">
        <v>852</v>
      </c>
      <c r="D16">
        <v>986</v>
      </c>
      <c r="E16">
        <v>1437</v>
      </c>
      <c r="F16">
        <v>1043</v>
      </c>
      <c r="G16">
        <v>1120</v>
      </c>
      <c r="H16">
        <v>1360</v>
      </c>
      <c r="I16">
        <v>1268</v>
      </c>
      <c r="J16">
        <v>1256</v>
      </c>
      <c r="K16">
        <v>1229</v>
      </c>
      <c r="L16">
        <v>1116</v>
      </c>
      <c r="M16">
        <v>1227</v>
      </c>
      <c r="N16">
        <v>834</v>
      </c>
      <c r="O16" s="11">
        <f t="shared" si="0"/>
        <v>13728</v>
      </c>
    </row>
    <row r="17" spans="1:15" ht="12.75">
      <c r="A17">
        <f t="shared" si="1"/>
        <v>1994</v>
      </c>
      <c r="C17">
        <v>1023</v>
      </c>
      <c r="D17">
        <v>1140</v>
      </c>
      <c r="E17">
        <v>1580</v>
      </c>
      <c r="F17">
        <v>1057</v>
      </c>
      <c r="G17">
        <v>1422</v>
      </c>
      <c r="H17">
        <v>1452</v>
      </c>
      <c r="I17">
        <v>1431</v>
      </c>
      <c r="J17">
        <v>1460</v>
      </c>
      <c r="K17">
        <v>1434</v>
      </c>
      <c r="L17">
        <v>1289</v>
      </c>
      <c r="M17">
        <v>1417</v>
      </c>
      <c r="N17">
        <v>978</v>
      </c>
      <c r="O17" s="11">
        <f t="shared" si="0"/>
        <v>15683</v>
      </c>
    </row>
    <row r="18" spans="1:15" ht="12.75">
      <c r="A18">
        <f t="shared" si="1"/>
        <v>1995</v>
      </c>
      <c r="C18">
        <v>1083</v>
      </c>
      <c r="D18">
        <v>1143</v>
      </c>
      <c r="E18">
        <v>1501</v>
      </c>
      <c r="F18">
        <v>1015</v>
      </c>
      <c r="G18">
        <v>1354</v>
      </c>
      <c r="H18">
        <v>1347</v>
      </c>
      <c r="I18">
        <v>1235</v>
      </c>
      <c r="J18">
        <v>1417</v>
      </c>
      <c r="K18">
        <v>1321</v>
      </c>
      <c r="L18">
        <v>1306</v>
      </c>
      <c r="M18">
        <v>1235</v>
      </c>
      <c r="N18">
        <v>930</v>
      </c>
      <c r="O18" s="11">
        <f t="shared" si="0"/>
        <v>14887</v>
      </c>
    </row>
    <row r="19" spans="1:15" ht="12.75">
      <c r="A19">
        <f t="shared" si="1"/>
        <v>1996</v>
      </c>
      <c r="C19">
        <v>1127</v>
      </c>
      <c r="D19">
        <v>1150</v>
      </c>
      <c r="E19">
        <v>1417</v>
      </c>
      <c r="F19">
        <v>1148</v>
      </c>
      <c r="G19">
        <v>1432</v>
      </c>
      <c r="H19">
        <v>1229</v>
      </c>
      <c r="I19">
        <v>1343</v>
      </c>
      <c r="J19">
        <v>1310</v>
      </c>
      <c r="K19">
        <v>1348</v>
      </c>
      <c r="L19">
        <v>1190</v>
      </c>
      <c r="M19">
        <v>1199</v>
      </c>
      <c r="N19">
        <v>839</v>
      </c>
      <c r="O19" s="11">
        <f t="shared" si="0"/>
        <v>14732</v>
      </c>
    </row>
    <row r="20" spans="1:15" ht="12.75">
      <c r="A20">
        <f t="shared" si="1"/>
        <v>1997</v>
      </c>
      <c r="C20">
        <v>886</v>
      </c>
      <c r="D20">
        <v>1080</v>
      </c>
      <c r="E20">
        <v>1255</v>
      </c>
      <c r="F20">
        <v>1143</v>
      </c>
      <c r="G20">
        <v>1145</v>
      </c>
      <c r="H20">
        <v>1140</v>
      </c>
      <c r="I20">
        <v>1110</v>
      </c>
      <c r="J20">
        <v>1031</v>
      </c>
      <c r="K20">
        <v>1114</v>
      </c>
      <c r="L20">
        <v>1086</v>
      </c>
      <c r="M20">
        <v>1032</v>
      </c>
      <c r="N20">
        <v>912</v>
      </c>
      <c r="O20" s="11">
        <f t="shared" si="0"/>
        <v>12934</v>
      </c>
    </row>
    <row r="21" spans="1:15" ht="12.75">
      <c r="A21">
        <f t="shared" si="1"/>
        <v>1998</v>
      </c>
      <c r="C21">
        <v>898</v>
      </c>
      <c r="D21">
        <v>916</v>
      </c>
      <c r="E21">
        <v>1122</v>
      </c>
      <c r="F21">
        <v>878</v>
      </c>
      <c r="G21">
        <v>892</v>
      </c>
      <c r="H21">
        <v>1297</v>
      </c>
      <c r="I21">
        <v>891</v>
      </c>
      <c r="J21">
        <v>905</v>
      </c>
      <c r="K21">
        <v>885</v>
      </c>
      <c r="L21">
        <v>985</v>
      </c>
      <c r="M21">
        <v>1072</v>
      </c>
      <c r="N21">
        <v>1087</v>
      </c>
      <c r="O21" s="11">
        <f t="shared" si="0"/>
        <v>11828</v>
      </c>
    </row>
    <row r="22" spans="1:15" ht="12.75">
      <c r="A22">
        <v>1999</v>
      </c>
      <c r="C22">
        <v>737</v>
      </c>
      <c r="D22">
        <v>987</v>
      </c>
      <c r="E22">
        <v>1488</v>
      </c>
      <c r="F22">
        <v>1083</v>
      </c>
      <c r="G22">
        <v>1049</v>
      </c>
      <c r="H22">
        <v>1195</v>
      </c>
      <c r="I22">
        <v>1302</v>
      </c>
      <c r="J22">
        <v>1274</v>
      </c>
      <c r="K22">
        <v>1426</v>
      </c>
      <c r="L22">
        <v>1280</v>
      </c>
      <c r="M22">
        <v>1230</v>
      </c>
      <c r="N22">
        <v>995</v>
      </c>
      <c r="O22" s="11">
        <f t="shared" si="0"/>
        <v>14046</v>
      </c>
    </row>
    <row r="23" spans="1:15" ht="12.75">
      <c r="A23">
        <v>2000</v>
      </c>
      <c r="C23">
        <v>1029</v>
      </c>
      <c r="D23">
        <v>1331</v>
      </c>
      <c r="E23">
        <v>1663</v>
      </c>
      <c r="F23">
        <v>985</v>
      </c>
      <c r="G23">
        <v>1461</v>
      </c>
      <c r="H23">
        <v>1402</v>
      </c>
      <c r="I23">
        <v>1135</v>
      </c>
      <c r="J23">
        <v>1391</v>
      </c>
      <c r="K23">
        <v>1427</v>
      </c>
      <c r="L23">
        <v>1323</v>
      </c>
      <c r="M23">
        <v>1529</v>
      </c>
      <c r="N23">
        <v>1669</v>
      </c>
      <c r="O23" s="11">
        <f t="shared" si="0"/>
        <v>16345</v>
      </c>
    </row>
    <row r="24" spans="1:15" ht="12.75">
      <c r="A24">
        <v>2001</v>
      </c>
      <c r="C24">
        <v>933</v>
      </c>
      <c r="D24">
        <v>1118</v>
      </c>
      <c r="E24">
        <v>1418</v>
      </c>
      <c r="F24">
        <v>1090</v>
      </c>
      <c r="G24">
        <v>1390</v>
      </c>
      <c r="H24">
        <v>1667</v>
      </c>
      <c r="I24">
        <v>1466</v>
      </c>
      <c r="J24">
        <v>1518</v>
      </c>
      <c r="K24">
        <v>1366</v>
      </c>
      <c r="L24">
        <v>1373</v>
      </c>
      <c r="M24">
        <v>1584</v>
      </c>
      <c r="N24">
        <v>1644</v>
      </c>
      <c r="O24" s="11">
        <f t="shared" si="0"/>
        <v>16567</v>
      </c>
    </row>
    <row r="25" spans="1:15" ht="12.75">
      <c r="A25">
        <v>2002</v>
      </c>
      <c r="C25">
        <v>1125</v>
      </c>
      <c r="D25">
        <v>1388</v>
      </c>
      <c r="E25">
        <v>1718</v>
      </c>
      <c r="F25">
        <v>1500</v>
      </c>
      <c r="G25">
        <v>1796</v>
      </c>
      <c r="H25">
        <v>2117</v>
      </c>
      <c r="I25">
        <v>1673</v>
      </c>
      <c r="J25">
        <v>1783</v>
      </c>
      <c r="K25">
        <v>1803</v>
      </c>
      <c r="L25">
        <v>1655</v>
      </c>
      <c r="M25">
        <v>1681</v>
      </c>
      <c r="N25">
        <v>1418</v>
      </c>
      <c r="O25" s="11">
        <f t="shared" si="0"/>
        <v>19657</v>
      </c>
    </row>
    <row r="26" spans="1:15" ht="12.75">
      <c r="A26">
        <v>2003</v>
      </c>
      <c r="C26">
        <v>1448</v>
      </c>
      <c r="D26">
        <v>1531</v>
      </c>
      <c r="E26">
        <v>1984</v>
      </c>
      <c r="F26">
        <v>1485</v>
      </c>
      <c r="G26">
        <v>1756</v>
      </c>
      <c r="H26">
        <v>2337</v>
      </c>
      <c r="I26">
        <v>1934</v>
      </c>
      <c r="J26">
        <v>1698</v>
      </c>
      <c r="K26">
        <v>2037</v>
      </c>
      <c r="L26">
        <v>1923</v>
      </c>
      <c r="M26">
        <v>1769</v>
      </c>
      <c r="N26">
        <v>1609</v>
      </c>
      <c r="O26" s="11">
        <f t="shared" si="0"/>
        <v>21511</v>
      </c>
    </row>
    <row r="27" spans="1:15" ht="12.75">
      <c r="A27">
        <v>2004</v>
      </c>
      <c r="C27">
        <v>1522</v>
      </c>
      <c r="D27">
        <v>1702</v>
      </c>
      <c r="E27">
        <v>2314</v>
      </c>
      <c r="F27">
        <v>1841</v>
      </c>
      <c r="G27">
        <v>1867</v>
      </c>
      <c r="H27">
        <v>2579</v>
      </c>
      <c r="I27">
        <v>2363</v>
      </c>
      <c r="J27">
        <v>1903</v>
      </c>
      <c r="K27">
        <v>2219</v>
      </c>
      <c r="L27">
        <v>1809</v>
      </c>
      <c r="M27">
        <v>2057</v>
      </c>
      <c r="N27">
        <v>1861</v>
      </c>
      <c r="O27" s="11">
        <f t="shared" si="0"/>
        <v>24037</v>
      </c>
    </row>
    <row r="28" spans="1:15" ht="12.75">
      <c r="A28">
        <v>2005</v>
      </c>
      <c r="C28">
        <v>1695</v>
      </c>
      <c r="D28">
        <v>1830</v>
      </c>
      <c r="E28">
        <v>2507</v>
      </c>
      <c r="F28">
        <v>1906</v>
      </c>
      <c r="G28">
        <v>2358</v>
      </c>
      <c r="H28">
        <v>2668</v>
      </c>
      <c r="I28">
        <v>2390</v>
      </c>
      <c r="J28">
        <v>2424</v>
      </c>
      <c r="K28">
        <v>2286</v>
      </c>
      <c r="L28">
        <v>1915</v>
      </c>
      <c r="M28">
        <v>2077</v>
      </c>
      <c r="N28">
        <v>1567</v>
      </c>
      <c r="O28" s="11">
        <f aca="true" t="shared" si="2" ref="O28:O37">SUM(C28:N28)</f>
        <v>25623</v>
      </c>
    </row>
    <row r="29" spans="1:15" ht="12.75">
      <c r="A29">
        <v>2006</v>
      </c>
      <c r="C29">
        <v>1483</v>
      </c>
      <c r="D29">
        <v>1829</v>
      </c>
      <c r="E29">
        <v>2629</v>
      </c>
      <c r="F29">
        <v>1504</v>
      </c>
      <c r="G29">
        <v>2180</v>
      </c>
      <c r="H29">
        <v>2599</v>
      </c>
      <c r="I29">
        <v>2051</v>
      </c>
      <c r="J29">
        <v>1909</v>
      </c>
      <c r="K29">
        <v>1924</v>
      </c>
      <c r="L29">
        <v>1607</v>
      </c>
      <c r="M29">
        <v>1866</v>
      </c>
      <c r="N29">
        <v>1601</v>
      </c>
      <c r="O29" s="11">
        <f t="shared" si="2"/>
        <v>23182</v>
      </c>
    </row>
    <row r="30" spans="1:15" ht="12.75">
      <c r="A30">
        <v>2007</v>
      </c>
      <c r="C30">
        <v>1700</v>
      </c>
      <c r="D30">
        <v>1692</v>
      </c>
      <c r="E30">
        <v>2444</v>
      </c>
      <c r="F30">
        <v>1731</v>
      </c>
      <c r="G30">
        <v>2051</v>
      </c>
      <c r="H30">
        <v>2552</v>
      </c>
      <c r="I30">
        <v>2497</v>
      </c>
      <c r="J30">
        <v>2176</v>
      </c>
      <c r="K30">
        <v>2085</v>
      </c>
      <c r="L30">
        <v>2151</v>
      </c>
      <c r="M30">
        <v>2234</v>
      </c>
      <c r="N30">
        <v>1701</v>
      </c>
      <c r="O30" s="11">
        <f t="shared" si="2"/>
        <v>25014</v>
      </c>
    </row>
    <row r="31" spans="1:15" ht="12.75">
      <c r="A31">
        <v>2008</v>
      </c>
      <c r="C31">
        <v>1856</v>
      </c>
      <c r="D31">
        <v>2004</v>
      </c>
      <c r="E31">
        <v>2492</v>
      </c>
      <c r="F31">
        <v>2022</v>
      </c>
      <c r="G31">
        <v>2002</v>
      </c>
      <c r="H31">
        <v>2877</v>
      </c>
      <c r="I31">
        <v>2059</v>
      </c>
      <c r="J31">
        <v>1680</v>
      </c>
      <c r="K31">
        <v>1842</v>
      </c>
      <c r="L31">
        <v>1863</v>
      </c>
      <c r="M31">
        <v>1639</v>
      </c>
      <c r="N31">
        <v>1597</v>
      </c>
      <c r="O31" s="11">
        <f t="shared" si="2"/>
        <v>23933</v>
      </c>
    </row>
    <row r="32" spans="1:15" ht="12.75">
      <c r="A32">
        <v>2009</v>
      </c>
      <c r="C32">
        <v>1212</v>
      </c>
      <c r="D32">
        <v>1263</v>
      </c>
      <c r="E32">
        <v>1564</v>
      </c>
      <c r="F32">
        <v>1204</v>
      </c>
      <c r="G32">
        <v>1314</v>
      </c>
      <c r="H32">
        <v>1812</v>
      </c>
      <c r="I32">
        <v>1267</v>
      </c>
      <c r="J32">
        <v>1076</v>
      </c>
      <c r="K32">
        <v>1453</v>
      </c>
      <c r="L32">
        <v>1218</v>
      </c>
      <c r="M32">
        <v>1249</v>
      </c>
      <c r="N32">
        <v>1012</v>
      </c>
      <c r="O32" s="11">
        <f t="shared" si="2"/>
        <v>15644</v>
      </c>
    </row>
    <row r="33" spans="1:15" ht="12.75">
      <c r="A33">
        <v>2010</v>
      </c>
      <c r="C33">
        <v>1102</v>
      </c>
      <c r="D33">
        <v>1357</v>
      </c>
      <c r="E33">
        <v>1595</v>
      </c>
      <c r="F33">
        <v>1103</v>
      </c>
      <c r="G33">
        <v>1801</v>
      </c>
      <c r="H33">
        <v>2218</v>
      </c>
      <c r="I33">
        <v>1551</v>
      </c>
      <c r="J33">
        <v>1717</v>
      </c>
      <c r="K33">
        <v>1646</v>
      </c>
      <c r="L33">
        <v>1431</v>
      </c>
      <c r="M33">
        <v>1507</v>
      </c>
      <c r="N33">
        <v>1396</v>
      </c>
      <c r="O33" s="11">
        <f t="shared" si="2"/>
        <v>18424</v>
      </c>
    </row>
    <row r="34" spans="1:15" ht="12.75">
      <c r="A34">
        <v>2011</v>
      </c>
      <c r="C34">
        <v>1313</v>
      </c>
      <c r="D34">
        <v>1560</v>
      </c>
      <c r="E34">
        <v>2181</v>
      </c>
      <c r="F34">
        <v>1352</v>
      </c>
      <c r="G34">
        <v>2028</v>
      </c>
      <c r="H34">
        <v>2287</v>
      </c>
      <c r="I34">
        <v>1826</v>
      </c>
      <c r="J34">
        <v>1698</v>
      </c>
      <c r="K34">
        <v>1944</v>
      </c>
      <c r="L34">
        <v>1598</v>
      </c>
      <c r="M34">
        <v>1684</v>
      </c>
      <c r="N34">
        <v>1150</v>
      </c>
      <c r="O34" s="11">
        <f t="shared" si="2"/>
        <v>20621</v>
      </c>
    </row>
    <row r="35" spans="1:15" ht="12.75">
      <c r="A35">
        <v>2012</v>
      </c>
      <c r="C35">
        <v>1182</v>
      </c>
      <c r="D35">
        <v>1552</v>
      </c>
      <c r="E35">
        <v>2029</v>
      </c>
      <c r="F35">
        <v>1618</v>
      </c>
      <c r="G35">
        <v>2364</v>
      </c>
      <c r="H35">
        <v>2959</v>
      </c>
      <c r="I35">
        <v>2153</v>
      </c>
      <c r="J35">
        <v>2216</v>
      </c>
      <c r="K35">
        <v>2053</v>
      </c>
      <c r="L35">
        <v>2052</v>
      </c>
      <c r="M35">
        <v>2097</v>
      </c>
      <c r="N35">
        <v>1649</v>
      </c>
      <c r="O35" s="11">
        <f t="shared" si="2"/>
        <v>23924</v>
      </c>
    </row>
    <row r="36" spans="1:15" ht="12.75">
      <c r="A36">
        <v>2013</v>
      </c>
      <c r="C36">
        <v>1908</v>
      </c>
      <c r="D36">
        <v>2148</v>
      </c>
      <c r="E36">
        <v>2705</v>
      </c>
      <c r="F36">
        <v>2235</v>
      </c>
      <c r="G36">
        <v>2577</v>
      </c>
      <c r="H36">
        <v>3181</v>
      </c>
      <c r="I36">
        <v>2632</v>
      </c>
      <c r="J36">
        <v>2602</v>
      </c>
      <c r="K36">
        <v>2799</v>
      </c>
      <c r="L36">
        <v>2734</v>
      </c>
      <c r="M36" s="37">
        <v>2935</v>
      </c>
      <c r="N36" s="46">
        <v>2405</v>
      </c>
      <c r="O36" s="11">
        <f t="shared" si="2"/>
        <v>30861</v>
      </c>
    </row>
    <row r="37" spans="1:15" ht="12.75">
      <c r="A37">
        <v>2014</v>
      </c>
      <c r="C37">
        <v>2235</v>
      </c>
      <c r="D37">
        <v>2567</v>
      </c>
      <c r="E37">
        <v>3244</v>
      </c>
      <c r="F37">
        <v>2578</v>
      </c>
      <c r="G37">
        <v>3262</v>
      </c>
      <c r="H37">
        <v>4002</v>
      </c>
      <c r="I37">
        <v>3242</v>
      </c>
      <c r="J37">
        <v>3106</v>
      </c>
      <c r="K37">
        <v>3458</v>
      </c>
      <c r="L37">
        <v>3113</v>
      </c>
      <c r="M37" s="37">
        <v>3113</v>
      </c>
      <c r="O37" s="11">
        <f t="shared" si="2"/>
        <v>33920</v>
      </c>
    </row>
  </sheetData>
  <sheetProtection/>
  <mergeCells count="1">
    <mergeCell ref="A1:O1"/>
  </mergeCells>
  <printOptions gridLines="1"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1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pane xSplit="15" ySplit="1" topLeftCell="S2" activePane="bottomRight" state="frozen"/>
      <selection pane="topLeft" activeCell="A1" sqref="A1"/>
      <selection pane="topRight" activeCell="P1" sqref="P1"/>
      <selection pane="bottomLeft" activeCell="A5" sqref="A5"/>
      <selection pane="bottomRight" activeCell="L39" sqref="L39"/>
    </sheetView>
  </sheetViews>
  <sheetFormatPr defaultColWidth="9.140625" defaultRowHeight="12.75"/>
  <cols>
    <col min="3" max="3" width="7.28125" style="0" customWidth="1"/>
    <col min="15" max="15" width="10.28125" style="0" bestFit="1" customWidth="1"/>
  </cols>
  <sheetData>
    <row r="1" spans="1:15" ht="12.75">
      <c r="A1" t="s">
        <v>18</v>
      </c>
      <c r="C1" t="s">
        <v>3</v>
      </c>
      <c r="D1" t="s">
        <v>4</v>
      </c>
      <c r="E1" t="s">
        <v>5</v>
      </c>
      <c r="F1" t="s">
        <v>19</v>
      </c>
      <c r="G1" t="s">
        <v>7</v>
      </c>
      <c r="H1" t="s">
        <v>15</v>
      </c>
      <c r="I1" t="s">
        <v>16</v>
      </c>
      <c r="J1" t="s">
        <v>10</v>
      </c>
      <c r="K1" t="s">
        <v>20</v>
      </c>
      <c r="L1" t="s">
        <v>12</v>
      </c>
      <c r="M1" t="s">
        <v>13</v>
      </c>
      <c r="N1" t="s">
        <v>14</v>
      </c>
      <c r="O1" t="s">
        <v>21</v>
      </c>
    </row>
    <row r="3" spans="1:15" ht="12.75">
      <c r="A3">
        <v>1979</v>
      </c>
      <c r="O3">
        <f aca="true" t="shared" si="0" ref="O3:O32">SUM(C3:N3)</f>
        <v>0</v>
      </c>
    </row>
    <row r="4" spans="1:15" ht="12.75">
      <c r="A4">
        <f aca="true" t="shared" si="1" ref="A4:A22">A3+1</f>
        <v>1980</v>
      </c>
      <c r="O4">
        <f t="shared" si="0"/>
        <v>0</v>
      </c>
    </row>
    <row r="5" spans="1:15" ht="12.75">
      <c r="A5">
        <f t="shared" si="1"/>
        <v>1981</v>
      </c>
      <c r="C5">
        <v>31</v>
      </c>
      <c r="D5">
        <v>22</v>
      </c>
      <c r="E5">
        <v>30</v>
      </c>
      <c r="F5">
        <v>16</v>
      </c>
      <c r="G5">
        <v>19</v>
      </c>
      <c r="H5">
        <v>13</v>
      </c>
      <c r="I5">
        <v>13</v>
      </c>
      <c r="J5">
        <v>13</v>
      </c>
      <c r="K5">
        <v>12</v>
      </c>
      <c r="L5">
        <v>14</v>
      </c>
      <c r="M5">
        <v>25</v>
      </c>
      <c r="N5">
        <v>13</v>
      </c>
      <c r="O5">
        <f t="shared" si="0"/>
        <v>221</v>
      </c>
    </row>
    <row r="6" spans="1:15" ht="12.75">
      <c r="A6">
        <f t="shared" si="1"/>
        <v>1982</v>
      </c>
      <c r="C6">
        <v>16</v>
      </c>
      <c r="D6">
        <v>20</v>
      </c>
      <c r="E6">
        <v>29</v>
      </c>
      <c r="F6">
        <v>14</v>
      </c>
      <c r="G6">
        <v>20</v>
      </c>
      <c r="H6">
        <v>17</v>
      </c>
      <c r="I6">
        <v>16</v>
      </c>
      <c r="J6">
        <v>10</v>
      </c>
      <c r="K6">
        <v>21</v>
      </c>
      <c r="L6">
        <v>12</v>
      </c>
      <c r="M6">
        <v>21</v>
      </c>
      <c r="N6">
        <v>24</v>
      </c>
      <c r="O6">
        <f t="shared" si="0"/>
        <v>220</v>
      </c>
    </row>
    <row r="7" spans="1:15" ht="12.75">
      <c r="A7">
        <f t="shared" si="1"/>
        <v>1983</v>
      </c>
      <c r="C7">
        <v>32</v>
      </c>
      <c r="D7">
        <v>13</v>
      </c>
      <c r="E7">
        <v>56</v>
      </c>
      <c r="F7">
        <v>22</v>
      </c>
      <c r="G7">
        <v>19</v>
      </c>
      <c r="H7">
        <v>22</v>
      </c>
      <c r="I7">
        <v>17</v>
      </c>
      <c r="J7">
        <v>21</v>
      </c>
      <c r="K7">
        <v>18</v>
      </c>
      <c r="L7">
        <v>15</v>
      </c>
      <c r="M7">
        <v>13</v>
      </c>
      <c r="N7">
        <v>15</v>
      </c>
      <c r="O7">
        <f t="shared" si="0"/>
        <v>263</v>
      </c>
    </row>
    <row r="8" spans="1:15" ht="12.75">
      <c r="A8">
        <f t="shared" si="1"/>
        <v>1984</v>
      </c>
      <c r="C8">
        <v>35</v>
      </c>
      <c r="D8">
        <v>26</v>
      </c>
      <c r="E8">
        <v>16</v>
      </c>
      <c r="F8">
        <v>13</v>
      </c>
      <c r="G8">
        <v>12</v>
      </c>
      <c r="H8">
        <v>15</v>
      </c>
      <c r="I8">
        <v>16</v>
      </c>
      <c r="J8">
        <v>21</v>
      </c>
      <c r="K8">
        <v>11</v>
      </c>
      <c r="L8">
        <v>22</v>
      </c>
      <c r="M8">
        <v>9</v>
      </c>
      <c r="N8">
        <v>10</v>
      </c>
      <c r="O8">
        <f t="shared" si="0"/>
        <v>206</v>
      </c>
    </row>
    <row r="9" spans="1:15" ht="12.75">
      <c r="A9">
        <f t="shared" si="1"/>
        <v>1985</v>
      </c>
      <c r="C9">
        <v>20</v>
      </c>
      <c r="D9">
        <v>14</v>
      </c>
      <c r="E9">
        <v>26</v>
      </c>
      <c r="F9">
        <v>22</v>
      </c>
      <c r="G9">
        <v>8</v>
      </c>
      <c r="H9">
        <v>15</v>
      </c>
      <c r="I9">
        <v>13</v>
      </c>
      <c r="J9">
        <v>20</v>
      </c>
      <c r="K9">
        <v>12</v>
      </c>
      <c r="L9">
        <v>23</v>
      </c>
      <c r="M9">
        <v>24</v>
      </c>
      <c r="N9">
        <v>25</v>
      </c>
      <c r="O9">
        <f t="shared" si="0"/>
        <v>222</v>
      </c>
    </row>
    <row r="10" spans="1:15" ht="12.75">
      <c r="A10">
        <f t="shared" si="1"/>
        <v>1986</v>
      </c>
      <c r="C10">
        <v>20</v>
      </c>
      <c r="D10">
        <v>36</v>
      </c>
      <c r="E10">
        <v>23</v>
      </c>
      <c r="F10">
        <v>45</v>
      </c>
      <c r="G10">
        <v>18</v>
      </c>
      <c r="H10">
        <v>15</v>
      </c>
      <c r="I10">
        <v>41</v>
      </c>
      <c r="J10">
        <v>28</v>
      </c>
      <c r="K10">
        <v>41</v>
      </c>
      <c r="L10">
        <v>37</v>
      </c>
      <c r="M10">
        <v>65</v>
      </c>
      <c r="N10">
        <v>46</v>
      </c>
      <c r="O10">
        <f t="shared" si="0"/>
        <v>415</v>
      </c>
    </row>
    <row r="11" spans="1:15" ht="12.75">
      <c r="A11">
        <f t="shared" si="1"/>
        <v>1987</v>
      </c>
      <c r="C11">
        <v>50</v>
      </c>
      <c r="D11">
        <v>34</v>
      </c>
      <c r="E11">
        <v>37</v>
      </c>
      <c r="F11">
        <v>50</v>
      </c>
      <c r="G11">
        <v>51</v>
      </c>
      <c r="H11">
        <v>61</v>
      </c>
      <c r="I11">
        <v>78</v>
      </c>
      <c r="J11">
        <v>117</v>
      </c>
      <c r="K11">
        <v>173</v>
      </c>
      <c r="L11">
        <v>75</v>
      </c>
      <c r="M11">
        <v>82</v>
      </c>
      <c r="N11">
        <v>97</v>
      </c>
      <c r="O11">
        <f t="shared" si="0"/>
        <v>905</v>
      </c>
    </row>
    <row r="12" spans="1:15" ht="12.75">
      <c r="A12">
        <f t="shared" si="1"/>
        <v>1988</v>
      </c>
      <c r="C12">
        <v>87</v>
      </c>
      <c r="D12">
        <v>85</v>
      </c>
      <c r="E12">
        <v>116</v>
      </c>
      <c r="F12">
        <v>125</v>
      </c>
      <c r="G12">
        <v>86</v>
      </c>
      <c r="H12">
        <v>122</v>
      </c>
      <c r="I12">
        <v>151</v>
      </c>
      <c r="J12">
        <v>214</v>
      </c>
      <c r="K12">
        <v>160</v>
      </c>
      <c r="L12">
        <v>195</v>
      </c>
      <c r="M12">
        <v>262</v>
      </c>
      <c r="N12">
        <v>374</v>
      </c>
      <c r="O12">
        <f t="shared" si="0"/>
        <v>1977</v>
      </c>
    </row>
    <row r="13" spans="1:15" ht="12.75">
      <c r="A13">
        <f t="shared" si="1"/>
        <v>1989</v>
      </c>
      <c r="C13">
        <v>326</v>
      </c>
      <c r="D13">
        <v>277</v>
      </c>
      <c r="E13">
        <v>420</v>
      </c>
      <c r="F13">
        <v>459</v>
      </c>
      <c r="G13">
        <v>596</v>
      </c>
      <c r="H13">
        <v>519</v>
      </c>
      <c r="I13">
        <v>579</v>
      </c>
      <c r="J13">
        <v>532</v>
      </c>
      <c r="K13">
        <v>507</v>
      </c>
      <c r="L13">
        <v>505</v>
      </c>
      <c r="M13">
        <v>660</v>
      </c>
      <c r="N13">
        <v>865</v>
      </c>
      <c r="O13">
        <f t="shared" si="0"/>
        <v>6245</v>
      </c>
    </row>
    <row r="14" spans="1:15" ht="12.75">
      <c r="A14">
        <f t="shared" si="1"/>
        <v>1990</v>
      </c>
      <c r="C14">
        <v>810</v>
      </c>
      <c r="D14">
        <v>645</v>
      </c>
      <c r="E14">
        <v>837</v>
      </c>
      <c r="F14">
        <v>738</v>
      </c>
      <c r="G14">
        <v>909</v>
      </c>
      <c r="H14">
        <v>922</v>
      </c>
      <c r="I14">
        <v>922</v>
      </c>
      <c r="J14">
        <v>880</v>
      </c>
      <c r="K14">
        <v>671</v>
      </c>
      <c r="L14">
        <v>1255</v>
      </c>
      <c r="M14">
        <v>772</v>
      </c>
      <c r="N14">
        <v>1119</v>
      </c>
      <c r="O14" s="11">
        <f t="shared" si="0"/>
        <v>10480</v>
      </c>
    </row>
    <row r="15" spans="1:15" ht="12.75">
      <c r="A15">
        <f t="shared" si="1"/>
        <v>1991</v>
      </c>
      <c r="C15">
        <v>616</v>
      </c>
      <c r="D15">
        <v>561</v>
      </c>
      <c r="E15">
        <v>709</v>
      </c>
      <c r="F15">
        <v>709</v>
      </c>
      <c r="G15">
        <v>986</v>
      </c>
      <c r="H15">
        <v>844</v>
      </c>
      <c r="I15">
        <v>1027</v>
      </c>
      <c r="J15">
        <v>985</v>
      </c>
      <c r="K15">
        <v>976</v>
      </c>
      <c r="L15">
        <v>934</v>
      </c>
      <c r="M15">
        <v>1003</v>
      </c>
      <c r="N15">
        <v>2136</v>
      </c>
      <c r="O15" s="11">
        <f t="shared" si="0"/>
        <v>11486</v>
      </c>
    </row>
    <row r="16" spans="1:15" ht="12.75">
      <c r="A16">
        <f t="shared" si="1"/>
        <v>1992</v>
      </c>
      <c r="C16">
        <v>467</v>
      </c>
      <c r="D16">
        <v>509</v>
      </c>
      <c r="E16">
        <v>620</v>
      </c>
      <c r="F16">
        <v>674</v>
      </c>
      <c r="G16">
        <v>818</v>
      </c>
      <c r="H16">
        <v>850</v>
      </c>
      <c r="I16">
        <v>1213</v>
      </c>
      <c r="J16">
        <v>998</v>
      </c>
      <c r="K16">
        <v>956</v>
      </c>
      <c r="L16">
        <v>966</v>
      </c>
      <c r="M16">
        <v>1032</v>
      </c>
      <c r="N16">
        <v>1099</v>
      </c>
      <c r="O16" s="11">
        <f t="shared" si="0"/>
        <v>10202</v>
      </c>
    </row>
    <row r="17" spans="1:15" ht="12.75">
      <c r="A17">
        <f t="shared" si="1"/>
        <v>1993</v>
      </c>
      <c r="C17">
        <v>910</v>
      </c>
      <c r="D17">
        <v>1002</v>
      </c>
      <c r="E17">
        <v>1245</v>
      </c>
      <c r="F17">
        <v>1129</v>
      </c>
      <c r="G17">
        <v>1196</v>
      </c>
      <c r="H17">
        <v>1151</v>
      </c>
      <c r="I17">
        <v>1217</v>
      </c>
      <c r="J17">
        <v>1226</v>
      </c>
      <c r="K17">
        <v>1185</v>
      </c>
      <c r="L17">
        <v>1063</v>
      </c>
      <c r="M17">
        <v>1175</v>
      </c>
      <c r="N17">
        <v>1175</v>
      </c>
      <c r="O17" s="11">
        <f t="shared" si="0"/>
        <v>13674</v>
      </c>
    </row>
    <row r="18" spans="1:15" ht="12.75">
      <c r="A18">
        <f t="shared" si="1"/>
        <v>1994</v>
      </c>
      <c r="C18">
        <v>1132</v>
      </c>
      <c r="D18">
        <v>1083</v>
      </c>
      <c r="E18">
        <v>1836</v>
      </c>
      <c r="F18">
        <v>830</v>
      </c>
      <c r="G18">
        <v>1174</v>
      </c>
      <c r="H18">
        <v>1134</v>
      </c>
      <c r="I18">
        <v>1199</v>
      </c>
      <c r="J18">
        <v>1242</v>
      </c>
      <c r="K18">
        <v>1284</v>
      </c>
      <c r="L18">
        <v>1194</v>
      </c>
      <c r="M18">
        <v>1328</v>
      </c>
      <c r="N18">
        <v>1415</v>
      </c>
      <c r="O18" s="11">
        <f t="shared" si="0"/>
        <v>14851</v>
      </c>
    </row>
    <row r="19" spans="1:15" ht="12.75">
      <c r="A19">
        <f t="shared" si="1"/>
        <v>1995</v>
      </c>
      <c r="C19">
        <v>1138</v>
      </c>
      <c r="D19">
        <v>1211</v>
      </c>
      <c r="E19">
        <v>1333</v>
      </c>
      <c r="F19">
        <v>962</v>
      </c>
      <c r="G19">
        <v>1380</v>
      </c>
      <c r="H19">
        <v>1230</v>
      </c>
      <c r="I19">
        <v>1240</v>
      </c>
      <c r="J19">
        <v>1310</v>
      </c>
      <c r="K19">
        <v>1283</v>
      </c>
      <c r="L19">
        <v>1228</v>
      </c>
      <c r="M19">
        <v>1240</v>
      </c>
      <c r="N19">
        <v>1156</v>
      </c>
      <c r="O19" s="11">
        <f t="shared" si="0"/>
        <v>14711</v>
      </c>
    </row>
    <row r="20" spans="1:15" ht="12.75">
      <c r="A20">
        <f t="shared" si="1"/>
        <v>1996</v>
      </c>
      <c r="C20">
        <v>1006</v>
      </c>
      <c r="D20">
        <v>1225</v>
      </c>
      <c r="E20">
        <v>1256</v>
      </c>
      <c r="F20">
        <v>1169</v>
      </c>
      <c r="G20">
        <v>1565</v>
      </c>
      <c r="H20">
        <v>1232</v>
      </c>
      <c r="I20">
        <v>1415</v>
      </c>
      <c r="J20">
        <v>1396</v>
      </c>
      <c r="K20">
        <v>1182</v>
      </c>
      <c r="L20">
        <v>1281</v>
      </c>
      <c r="M20">
        <v>1281</v>
      </c>
      <c r="N20">
        <v>1105</v>
      </c>
      <c r="O20" s="11">
        <f t="shared" si="0"/>
        <v>15113</v>
      </c>
    </row>
    <row r="21" spans="1:15" ht="12.75">
      <c r="A21">
        <f t="shared" si="1"/>
        <v>1997</v>
      </c>
      <c r="C21">
        <v>1031</v>
      </c>
      <c r="D21">
        <v>1065</v>
      </c>
      <c r="E21">
        <v>1029</v>
      </c>
      <c r="F21">
        <v>1081</v>
      </c>
      <c r="G21">
        <v>1180</v>
      </c>
      <c r="H21">
        <v>913</v>
      </c>
      <c r="I21">
        <v>991</v>
      </c>
      <c r="J21">
        <v>871</v>
      </c>
      <c r="K21">
        <v>925</v>
      </c>
      <c r="L21">
        <v>837</v>
      </c>
      <c r="M21">
        <v>795</v>
      </c>
      <c r="N21">
        <v>868</v>
      </c>
      <c r="O21" s="11">
        <f t="shared" si="0"/>
        <v>11586</v>
      </c>
    </row>
    <row r="22" spans="1:15" ht="12.75">
      <c r="A22">
        <f t="shared" si="1"/>
        <v>1998</v>
      </c>
      <c r="C22">
        <v>701</v>
      </c>
      <c r="D22">
        <v>729</v>
      </c>
      <c r="E22">
        <v>772</v>
      </c>
      <c r="F22">
        <v>673</v>
      </c>
      <c r="G22">
        <v>675</v>
      </c>
      <c r="H22">
        <v>687</v>
      </c>
      <c r="I22">
        <v>822</v>
      </c>
      <c r="J22">
        <v>695</v>
      </c>
      <c r="K22">
        <v>730</v>
      </c>
      <c r="L22">
        <v>756</v>
      </c>
      <c r="M22">
        <v>733</v>
      </c>
      <c r="N22">
        <v>736</v>
      </c>
      <c r="O22" s="11">
        <f t="shared" si="0"/>
        <v>8709</v>
      </c>
    </row>
    <row r="23" spans="1:15" ht="12.75">
      <c r="A23">
        <v>1999</v>
      </c>
      <c r="C23">
        <v>562</v>
      </c>
      <c r="D23">
        <v>656</v>
      </c>
      <c r="E23">
        <v>748</v>
      </c>
      <c r="F23">
        <v>677</v>
      </c>
      <c r="G23">
        <v>674</v>
      </c>
      <c r="H23">
        <v>653</v>
      </c>
      <c r="I23">
        <v>780</v>
      </c>
      <c r="J23">
        <v>789</v>
      </c>
      <c r="K23">
        <v>724</v>
      </c>
      <c r="L23">
        <v>634</v>
      </c>
      <c r="M23">
        <v>697</v>
      </c>
      <c r="N23">
        <v>688</v>
      </c>
      <c r="O23" s="11">
        <f t="shared" si="0"/>
        <v>8282</v>
      </c>
    </row>
    <row r="24" spans="1:15" ht="12.75">
      <c r="A24">
        <v>2000</v>
      </c>
      <c r="C24">
        <v>497</v>
      </c>
      <c r="D24">
        <v>662</v>
      </c>
      <c r="E24">
        <v>746</v>
      </c>
      <c r="F24">
        <v>467</v>
      </c>
      <c r="G24">
        <v>664</v>
      </c>
      <c r="H24">
        <v>618</v>
      </c>
      <c r="I24">
        <v>565</v>
      </c>
      <c r="J24">
        <v>676</v>
      </c>
      <c r="K24">
        <v>585</v>
      </c>
      <c r="L24">
        <v>479</v>
      </c>
      <c r="M24">
        <v>536</v>
      </c>
      <c r="N24">
        <v>451</v>
      </c>
      <c r="O24" s="11">
        <f t="shared" si="0"/>
        <v>6946</v>
      </c>
    </row>
    <row r="25" spans="1:15" ht="12.75">
      <c r="A25">
        <v>2001</v>
      </c>
      <c r="C25">
        <v>444</v>
      </c>
      <c r="D25">
        <v>503</v>
      </c>
      <c r="E25">
        <v>548</v>
      </c>
      <c r="F25">
        <v>484</v>
      </c>
      <c r="G25">
        <v>623</v>
      </c>
      <c r="H25">
        <v>562</v>
      </c>
      <c r="I25">
        <v>573</v>
      </c>
      <c r="J25">
        <v>700</v>
      </c>
      <c r="K25">
        <v>604</v>
      </c>
      <c r="L25">
        <v>644</v>
      </c>
      <c r="M25">
        <v>624</v>
      </c>
      <c r="N25">
        <v>587</v>
      </c>
      <c r="O25" s="11">
        <f t="shared" si="0"/>
        <v>6896</v>
      </c>
    </row>
    <row r="26" spans="1:15" ht="12.75">
      <c r="A26">
        <v>2002</v>
      </c>
      <c r="C26">
        <v>682</v>
      </c>
      <c r="D26">
        <v>679</v>
      </c>
      <c r="E26">
        <v>837</v>
      </c>
      <c r="F26">
        <v>755</v>
      </c>
      <c r="G26">
        <v>953</v>
      </c>
      <c r="H26">
        <v>820</v>
      </c>
      <c r="I26">
        <v>948</v>
      </c>
      <c r="J26">
        <v>990</v>
      </c>
      <c r="K26">
        <v>974</v>
      </c>
      <c r="L26">
        <v>975</v>
      </c>
      <c r="M26">
        <v>973</v>
      </c>
      <c r="N26">
        <v>940</v>
      </c>
      <c r="O26" s="11">
        <f t="shared" si="0"/>
        <v>10526</v>
      </c>
    </row>
    <row r="27" spans="1:15" ht="12.75">
      <c r="A27">
        <v>2003</v>
      </c>
      <c r="C27">
        <v>886</v>
      </c>
      <c r="D27">
        <v>904</v>
      </c>
      <c r="E27">
        <v>942</v>
      </c>
      <c r="F27">
        <v>817</v>
      </c>
      <c r="G27">
        <v>1050</v>
      </c>
      <c r="H27">
        <v>977</v>
      </c>
      <c r="I27">
        <v>1159</v>
      </c>
      <c r="J27">
        <v>1120</v>
      </c>
      <c r="K27">
        <v>1225</v>
      </c>
      <c r="L27">
        <v>1308</v>
      </c>
      <c r="M27">
        <v>1236</v>
      </c>
      <c r="N27">
        <v>1175</v>
      </c>
      <c r="O27" s="11">
        <f t="shared" si="0"/>
        <v>12799</v>
      </c>
    </row>
    <row r="28" spans="1:15" ht="12.75">
      <c r="A28">
        <v>2004</v>
      </c>
      <c r="C28">
        <v>1130</v>
      </c>
      <c r="D28">
        <v>1327</v>
      </c>
      <c r="E28">
        <v>1459</v>
      </c>
      <c r="F28">
        <v>1267</v>
      </c>
      <c r="G28">
        <v>1323</v>
      </c>
      <c r="H28">
        <v>1269</v>
      </c>
      <c r="I28">
        <v>1344</v>
      </c>
      <c r="J28">
        <v>1338</v>
      </c>
      <c r="K28">
        <v>1292</v>
      </c>
      <c r="L28">
        <v>1152</v>
      </c>
      <c r="M28">
        <v>1260</v>
      </c>
      <c r="N28">
        <v>1089</v>
      </c>
      <c r="O28" s="11">
        <f t="shared" si="0"/>
        <v>15250</v>
      </c>
    </row>
    <row r="29" spans="1:15" ht="12.75">
      <c r="A29">
        <v>2005</v>
      </c>
      <c r="C29">
        <v>870</v>
      </c>
      <c r="D29">
        <v>1324</v>
      </c>
      <c r="E29">
        <v>1283</v>
      </c>
      <c r="F29">
        <v>1208</v>
      </c>
      <c r="G29">
        <v>1207</v>
      </c>
      <c r="H29">
        <v>1137</v>
      </c>
      <c r="I29">
        <v>1166</v>
      </c>
      <c r="J29">
        <v>1260</v>
      </c>
      <c r="K29">
        <v>1145</v>
      </c>
      <c r="L29">
        <v>1128</v>
      </c>
      <c r="M29">
        <v>1129</v>
      </c>
      <c r="N29">
        <v>1121</v>
      </c>
      <c r="O29" s="11">
        <f t="shared" si="0"/>
        <v>13978</v>
      </c>
    </row>
    <row r="30" spans="1:15" ht="12.75">
      <c r="A30">
        <v>2006</v>
      </c>
      <c r="C30">
        <v>904</v>
      </c>
      <c r="D30">
        <v>992</v>
      </c>
      <c r="E30">
        <v>1242</v>
      </c>
      <c r="F30">
        <v>883</v>
      </c>
      <c r="G30">
        <v>1230</v>
      </c>
      <c r="H30">
        <v>975</v>
      </c>
      <c r="I30">
        <v>919</v>
      </c>
      <c r="J30">
        <v>1065</v>
      </c>
      <c r="K30">
        <v>972</v>
      </c>
      <c r="L30">
        <v>1016</v>
      </c>
      <c r="M30">
        <v>1094</v>
      </c>
      <c r="N30">
        <v>933</v>
      </c>
      <c r="O30" s="11">
        <f t="shared" si="0"/>
        <v>12225</v>
      </c>
    </row>
    <row r="31" spans="1:15" ht="12.75">
      <c r="A31">
        <v>2007</v>
      </c>
      <c r="C31">
        <v>905</v>
      </c>
      <c r="D31">
        <v>991</v>
      </c>
      <c r="E31">
        <v>1075</v>
      </c>
      <c r="F31">
        <v>825</v>
      </c>
      <c r="G31">
        <v>1018</v>
      </c>
      <c r="H31">
        <v>917</v>
      </c>
      <c r="I31">
        <v>1159</v>
      </c>
      <c r="J31">
        <v>1218</v>
      </c>
      <c r="K31">
        <v>1072</v>
      </c>
      <c r="L31">
        <v>1103</v>
      </c>
      <c r="M31">
        <v>1153</v>
      </c>
      <c r="N31">
        <v>1137</v>
      </c>
      <c r="O31" s="11">
        <f t="shared" si="0"/>
        <v>12573</v>
      </c>
    </row>
    <row r="32" spans="1:15" ht="12.75">
      <c r="A32">
        <v>2008</v>
      </c>
      <c r="C32">
        <v>882</v>
      </c>
      <c r="D32">
        <v>982</v>
      </c>
      <c r="E32">
        <v>860</v>
      </c>
      <c r="F32">
        <v>786</v>
      </c>
      <c r="G32">
        <v>862</v>
      </c>
      <c r="H32">
        <v>2082</v>
      </c>
      <c r="I32">
        <v>440</v>
      </c>
      <c r="J32">
        <v>394</v>
      </c>
      <c r="K32">
        <v>409</v>
      </c>
      <c r="L32">
        <v>456</v>
      </c>
      <c r="M32">
        <v>356</v>
      </c>
      <c r="N32">
        <v>351</v>
      </c>
      <c r="O32" s="11">
        <f t="shared" si="0"/>
        <v>8860</v>
      </c>
    </row>
    <row r="33" spans="1:15" ht="12.75">
      <c r="A33">
        <v>2009</v>
      </c>
      <c r="C33">
        <v>228</v>
      </c>
      <c r="D33">
        <v>224</v>
      </c>
      <c r="E33">
        <v>234</v>
      </c>
      <c r="F33">
        <v>226</v>
      </c>
      <c r="G33">
        <v>192</v>
      </c>
      <c r="H33">
        <v>224</v>
      </c>
      <c r="I33">
        <v>237</v>
      </c>
      <c r="J33">
        <v>235</v>
      </c>
      <c r="K33">
        <v>289</v>
      </c>
      <c r="L33">
        <v>313</v>
      </c>
      <c r="M33">
        <v>317</v>
      </c>
      <c r="N33">
        <v>435</v>
      </c>
      <c r="O33" s="11">
        <f aca="true" t="shared" si="2" ref="O33:O38">SUM(C33:N33)</f>
        <v>3154</v>
      </c>
    </row>
    <row r="34" spans="1:15" ht="12.75">
      <c r="A34">
        <v>2010</v>
      </c>
      <c r="C34">
        <v>267</v>
      </c>
      <c r="D34">
        <v>216</v>
      </c>
      <c r="E34">
        <v>242</v>
      </c>
      <c r="F34">
        <v>212</v>
      </c>
      <c r="G34">
        <v>224</v>
      </c>
      <c r="H34">
        <v>207</v>
      </c>
      <c r="I34">
        <v>212</v>
      </c>
      <c r="J34">
        <v>200</v>
      </c>
      <c r="K34">
        <v>215</v>
      </c>
      <c r="L34">
        <v>204</v>
      </c>
      <c r="M34">
        <v>278</v>
      </c>
      <c r="N34">
        <v>320</v>
      </c>
      <c r="O34" s="11">
        <f t="shared" si="2"/>
        <v>2797</v>
      </c>
    </row>
    <row r="35" spans="1:15" ht="12.75">
      <c r="A35">
        <v>2011</v>
      </c>
      <c r="C35">
        <v>218</v>
      </c>
      <c r="D35">
        <v>221</v>
      </c>
      <c r="E35">
        <v>262</v>
      </c>
      <c r="F35">
        <v>230</v>
      </c>
      <c r="G35">
        <v>217</v>
      </c>
      <c r="H35">
        <v>223</v>
      </c>
      <c r="I35">
        <v>230</v>
      </c>
      <c r="J35">
        <v>325</v>
      </c>
      <c r="K35">
        <v>303</v>
      </c>
      <c r="L35">
        <v>231</v>
      </c>
      <c r="M35">
        <v>304</v>
      </c>
      <c r="N35">
        <v>412</v>
      </c>
      <c r="O35" s="11">
        <f t="shared" si="2"/>
        <v>3176</v>
      </c>
    </row>
    <row r="36" spans="1:15" ht="12.75">
      <c r="A36">
        <v>2012</v>
      </c>
      <c r="C36">
        <v>245</v>
      </c>
      <c r="D36">
        <v>287</v>
      </c>
      <c r="E36">
        <v>316</v>
      </c>
      <c r="F36">
        <v>230</v>
      </c>
      <c r="G36">
        <v>280</v>
      </c>
      <c r="H36">
        <v>277</v>
      </c>
      <c r="I36">
        <v>276</v>
      </c>
      <c r="J36">
        <v>339</v>
      </c>
      <c r="K36">
        <v>285</v>
      </c>
      <c r="L36">
        <v>319</v>
      </c>
      <c r="M36">
        <v>334</v>
      </c>
      <c r="N36">
        <v>328</v>
      </c>
      <c r="O36" s="11">
        <f t="shared" si="2"/>
        <v>3516</v>
      </c>
    </row>
    <row r="37" spans="1:15" ht="12.75">
      <c r="A37">
        <v>2013</v>
      </c>
      <c r="C37">
        <v>429</v>
      </c>
      <c r="D37">
        <v>360</v>
      </c>
      <c r="E37">
        <v>465</v>
      </c>
      <c r="F37">
        <v>433</v>
      </c>
      <c r="G37">
        <v>561</v>
      </c>
      <c r="H37">
        <v>462</v>
      </c>
      <c r="I37">
        <v>527</v>
      </c>
      <c r="J37">
        <v>546</v>
      </c>
      <c r="K37">
        <v>500</v>
      </c>
      <c r="L37">
        <v>628</v>
      </c>
      <c r="M37">
        <v>621</v>
      </c>
      <c r="N37">
        <v>562</v>
      </c>
      <c r="O37" s="11">
        <f t="shared" si="2"/>
        <v>6094</v>
      </c>
    </row>
    <row r="38" spans="1:15" ht="12.75">
      <c r="A38">
        <v>2014</v>
      </c>
      <c r="C38">
        <v>627</v>
      </c>
      <c r="D38">
        <v>592</v>
      </c>
      <c r="E38">
        <v>617</v>
      </c>
      <c r="F38">
        <v>538</v>
      </c>
      <c r="G38">
        <v>709</v>
      </c>
      <c r="H38">
        <v>584</v>
      </c>
      <c r="I38">
        <v>676</v>
      </c>
      <c r="J38">
        <v>667</v>
      </c>
      <c r="K38" s="11">
        <v>792</v>
      </c>
      <c r="L38">
        <v>701</v>
      </c>
      <c r="O38" s="11">
        <f t="shared" si="2"/>
        <v>6503</v>
      </c>
    </row>
  </sheetData>
  <sheetProtection/>
  <printOptions gridLines="1"/>
  <pageMargins left="0.75" right="0.75" top="1" bottom="1" header="0.5" footer="0.5"/>
  <pageSetup horizontalDpi="300" verticalDpi="300" orientation="landscape" paperSize="9" scale="9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MRC</dc:creator>
  <cp:keywords/>
  <dc:description/>
  <cp:lastModifiedBy>Liam</cp:lastModifiedBy>
  <cp:lastPrinted>2014-10-02T07:42:45Z</cp:lastPrinted>
  <dcterms:created xsi:type="dcterms:W3CDTF">2004-10-18T20:04:56Z</dcterms:created>
  <dcterms:modified xsi:type="dcterms:W3CDTF">2014-12-02T01:43:14Z</dcterms:modified>
  <cp:category/>
  <cp:version/>
  <cp:contentType/>
  <cp:contentStatus/>
</cp:coreProperties>
</file>