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10360" windowHeight="8120" activeTab="1"/>
  </bookViews>
  <sheets>
    <sheet name="Cover" sheetId="1" r:id="rId1"/>
    <sheet name="Financials" sheetId="2" r:id="rId2"/>
    <sheet name="Sheet1" sheetId="3" r:id="rId3"/>
  </sheets>
  <definedNames>
    <definedName name="_Toc428069276" localSheetId="1">'Financials'!$A$60</definedName>
    <definedName name="Comp4" localSheetId="1">'Financials'!#REF!</definedName>
    <definedName name="_xlnm.Print_Area" localSheetId="1">'Financials'!$A$1:$G$218</definedName>
    <definedName name="Year4" localSheetId="1">'Financials'!#REF!</definedName>
  </definedNames>
  <calcPr fullCalcOnLoad="1"/>
</workbook>
</file>

<file path=xl/sharedStrings.xml><?xml version="1.0" encoding="utf-8"?>
<sst xmlns="http://schemas.openxmlformats.org/spreadsheetml/2006/main" count="211" uniqueCount="127">
  <si>
    <t>The same significant judgements, estimates and assumptions included in the notes to the financial statements in the Company's Annual Report for the year ended 31 March 2012 have been applied to these interim statements.</t>
  </si>
  <si>
    <t>Share options exercised</t>
  </si>
  <si>
    <t>Share-based payment transactions</t>
  </si>
  <si>
    <t>Advance from Widespread Portfolios Limited</t>
  </si>
  <si>
    <t>(Gains) on sale of held-to-maturity investments</t>
  </si>
  <si>
    <t>Geographical segments.</t>
  </si>
  <si>
    <t xml:space="preserve">Segment information is presented in respect of the Company's business segment. The Company's sole activity is in the development of a defined rock phosphate deposit.  </t>
  </si>
  <si>
    <t>The Company operates in one geographical area, being New Zealand.</t>
  </si>
  <si>
    <t>Segment revenue is based on the geographical location of investments.  Segment assets are based on the geographical location of the assets.</t>
  </si>
  <si>
    <t>Share issue costs</t>
  </si>
  <si>
    <t>Advances (to)/from related parties</t>
  </si>
  <si>
    <t>Linda J Sanders (Chairman)</t>
  </si>
  <si>
    <t>These unaudited condensed interim financial statements of Chatham Rock Phosphate Limited have been prepared in accordance with New Zealand Equivalent to International Accounting Standard (NZIAS) 34 Interim Financial Reporting, issued by the New Zealand Institute of Chartered Accountants.  The Company is a profit oriented entity.</t>
  </si>
  <si>
    <t>Non-cash expenses</t>
  </si>
  <si>
    <t>Foreign Exchange gains</t>
  </si>
  <si>
    <t>Total non-current asssets</t>
  </si>
  <si>
    <t>Total current asssets</t>
  </si>
  <si>
    <t>Cash and cash equivalents</t>
  </si>
  <si>
    <t>Trade &amp; other receivables</t>
  </si>
  <si>
    <t>Current tax assets</t>
  </si>
  <si>
    <t>Total assets</t>
  </si>
  <si>
    <t>Trade &amp; other payables</t>
  </si>
  <si>
    <t>Cash flows from operating activities</t>
  </si>
  <si>
    <t>Cash received from customers</t>
  </si>
  <si>
    <t>Cash paid to suppliers</t>
  </si>
  <si>
    <t>Tax refund received</t>
  </si>
  <si>
    <t>Exploration expenditure</t>
  </si>
  <si>
    <t>Net cash from/(used in) operating activities</t>
  </si>
  <si>
    <t>Proceeds from sale of shares</t>
  </si>
  <si>
    <t>Purchase of investments</t>
  </si>
  <si>
    <t>Purchase of shares</t>
  </si>
  <si>
    <t>Net cash from/(used in) investing activities</t>
  </si>
  <si>
    <t>Cash flows from financing activities</t>
  </si>
  <si>
    <t>Proceeds from issue of share capital</t>
  </si>
  <si>
    <t>Net cash from/(used in) financing activities</t>
  </si>
  <si>
    <t>Net increase in cash and cash equivalents</t>
  </si>
  <si>
    <t>Opening cash and cash equivalents</t>
  </si>
  <si>
    <t>Closing cash and cash equivalents</t>
  </si>
  <si>
    <t>Reconciliation of net cashflows from operating activities</t>
  </si>
  <si>
    <t>Net cash flow from operating activities</t>
  </si>
  <si>
    <t>Change in exploration expenditure</t>
  </si>
  <si>
    <t>Change in trade and other payables</t>
  </si>
  <si>
    <t>Change in current tax assets</t>
  </si>
  <si>
    <t>Change in prepayments</t>
  </si>
  <si>
    <t>Change in trade and other receivables</t>
  </si>
  <si>
    <t>Net interest &amp; dividends received</t>
  </si>
  <si>
    <t>Cash flows from investing activities</t>
  </si>
  <si>
    <t>Statement of Comprehensive Income</t>
  </si>
  <si>
    <t>Share-based payments reserve</t>
  </si>
  <si>
    <t>30 Sept 11</t>
  </si>
  <si>
    <t>Finance income</t>
  </si>
  <si>
    <t>Finance expenses</t>
  </si>
  <si>
    <t>Chatham Rock Phosphate Limited</t>
  </si>
  <si>
    <t>For the six months ended 30 September 2012</t>
  </si>
  <si>
    <t>As at 30 September 2012</t>
  </si>
  <si>
    <t>For the period ended 30 September 2012</t>
  </si>
  <si>
    <t>30 Sept 12</t>
  </si>
  <si>
    <t>31 March 12</t>
  </si>
  <si>
    <t>The unaudited condensed interim financial statements of the Company for the six months ended 30 September 2012 have been prepared using the same accounting policies and methods of computation as, and should be read in conjunction with, the financial statements and related notes included in the Company's Annual Report for the year ended 31 March 2012.</t>
  </si>
  <si>
    <t>Directory</t>
  </si>
  <si>
    <t>138 Tancred Street</t>
  </si>
  <si>
    <t>Directors</t>
  </si>
  <si>
    <t>Chris D Castle</t>
  </si>
  <si>
    <t>Auditors</t>
  </si>
  <si>
    <t>Wellington</t>
  </si>
  <si>
    <t>Legal advisers</t>
  </si>
  <si>
    <t>Basic Earnings per share (cents)</t>
  </si>
  <si>
    <t>-</t>
  </si>
  <si>
    <t>$</t>
  </si>
  <si>
    <t>Share registry</t>
  </si>
  <si>
    <t xml:space="preserve">Registered office </t>
  </si>
  <si>
    <t>Ashburton</t>
  </si>
  <si>
    <t>Lower Hutt</t>
  </si>
  <si>
    <t>45 Knights Road</t>
  </si>
  <si>
    <t>Link Market Services</t>
  </si>
  <si>
    <t>Statement of Cash Flows</t>
  </si>
  <si>
    <t>Notes to the Financial Statements</t>
  </si>
  <si>
    <t>Interim Accounts</t>
  </si>
  <si>
    <t>unaudited</t>
  </si>
  <si>
    <t>audited</t>
  </si>
  <si>
    <t>Current Assets</t>
  </si>
  <si>
    <t>Prepayments</t>
  </si>
  <si>
    <t>Advance to Widespread Limited</t>
  </si>
  <si>
    <t>NZX Bond</t>
  </si>
  <si>
    <t>Statement of Changes in Equity</t>
  </si>
  <si>
    <t>Net (Deficit) as per Income Statement</t>
  </si>
  <si>
    <t>Adjustments for:</t>
  </si>
  <si>
    <t>Diluted Earnings per share (cents)</t>
  </si>
  <si>
    <t>The Company is an issuer for the purposes of the New Zealand Financial Reporting Act 1993.</t>
  </si>
  <si>
    <t>Jill E Hatchwell</t>
  </si>
  <si>
    <t xml:space="preserve">Investments </t>
  </si>
  <si>
    <t>Intangible Assets</t>
  </si>
  <si>
    <t>The Sandspit</t>
  </si>
  <si>
    <t>SH 60</t>
  </si>
  <si>
    <t>Onekaka</t>
  </si>
  <si>
    <t>Golden Bay</t>
  </si>
  <si>
    <t xml:space="preserve">WHK </t>
  </si>
  <si>
    <t>Revenue</t>
  </si>
  <si>
    <t>Share capital</t>
  </si>
  <si>
    <t>Accumulated losses</t>
  </si>
  <si>
    <t>Equity</t>
  </si>
  <si>
    <t>Total equity attributable to equity holders of the Company</t>
  </si>
  <si>
    <t>Total equity</t>
  </si>
  <si>
    <t>Liabilities</t>
  </si>
  <si>
    <t>Total liabilities</t>
  </si>
  <si>
    <t>Total equity and liabilities</t>
  </si>
  <si>
    <t>Segment results, assets and liabilities include items directly attributable to a segment as well as those that can be allocated on a reasonable basis.</t>
  </si>
  <si>
    <t>Segment Reporting</t>
  </si>
  <si>
    <t>Duncan Cotterill</t>
  </si>
  <si>
    <t>Level 2, Tower Building</t>
  </si>
  <si>
    <t>50 Customhouse Quay</t>
  </si>
  <si>
    <t>Income tax expense</t>
  </si>
  <si>
    <t>Profit/(loss) from continuing operations</t>
  </si>
  <si>
    <t>Earnings/(loss) per share</t>
  </si>
  <si>
    <t>Profit/(loss) from continuing operations before income tax</t>
  </si>
  <si>
    <t>Net finance income</t>
  </si>
  <si>
    <t>Administrative expenses</t>
  </si>
  <si>
    <t>Exploration costs written down</t>
  </si>
  <si>
    <t>Total recognised revenues and expenses</t>
  </si>
  <si>
    <t>Profit/(loss) for the period</t>
  </si>
  <si>
    <t>Total comprehensive income for the period</t>
  </si>
  <si>
    <t>Transactions with owners in their capacity as owners</t>
  </si>
  <si>
    <t>Issue of shares</t>
  </si>
  <si>
    <t>Total contributions from owners</t>
  </si>
  <si>
    <t>Opening equity as at 1 April</t>
  </si>
  <si>
    <t>Closing equity as at end of period</t>
  </si>
  <si>
    <t>Statement of Financial Position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</si>
</sst>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_-* #,##0.0_-;\-* #,##0.0_-;_-* &quot;-&quot;??_-;_-@_-"/>
    <numFmt numFmtId="176" formatCode="_-* #,##0_-;\-* #,##0_-;_-* &quot;-&quot;??_-;_-@_-"/>
    <numFmt numFmtId="177" formatCode="_(* #,##0_);_(* \(#,##0\);_(* &quot;-&quot;??_);_(@_)"/>
    <numFmt numFmtId="178" formatCode="_(* #,##0.0_);_(* \(#,##0.0\);_(* &quot;-&quot;??_);_(@_)"/>
    <numFmt numFmtId="179" formatCode="0.0000%"/>
    <numFmt numFmtId="180" formatCode="#,##0.000"/>
    <numFmt numFmtId="181" formatCode="#,##0.0000"/>
    <numFmt numFmtId="182" formatCode="#,##0;\(#,##0.000\)"/>
    <numFmt numFmtId="183" formatCode="#,##0.0;\(#,##0.0000\)"/>
    <numFmt numFmtId="184" formatCode="_-* #,##0.0000_-;\-* #,##0.0000_-;_-* &quot;-&quot;????_-;_-@_-"/>
    <numFmt numFmtId="185" formatCode="#,##0.0000;\(#,##0.0000\)"/>
    <numFmt numFmtId="186" formatCode="#,##0.000;\(#,##0.000\)"/>
  </numFmts>
  <fonts count="40">
    <font>
      <sz val="10"/>
      <name val="Arial"/>
      <family val="0"/>
    </font>
    <font>
      <b/>
      <sz val="22"/>
      <name val="Verdana"/>
      <family val="2"/>
    </font>
    <font>
      <sz val="11"/>
      <name val="Times New Roman"/>
      <family val="1"/>
    </font>
    <font>
      <b/>
      <sz val="11"/>
      <name val="Times New Roman"/>
      <family val="1"/>
    </font>
    <font>
      <u val="single"/>
      <sz val="10"/>
      <color indexed="12"/>
      <name val="Arial"/>
      <family val="2"/>
    </font>
    <font>
      <u val="single"/>
      <sz val="10"/>
      <color indexed="36"/>
      <name val="Arial"/>
      <family val="2"/>
    </font>
    <font>
      <sz val="10"/>
      <name val="Times New Roman"/>
      <family val="1"/>
    </font>
    <font>
      <i/>
      <sz val="11"/>
      <name val="Times New Roman"/>
      <family val="1"/>
    </font>
    <font>
      <b/>
      <sz val="10"/>
      <name val="Times New Roman"/>
      <family val="1"/>
    </font>
    <font>
      <i/>
      <sz val="11"/>
      <name val="Arial"/>
      <family val="2"/>
    </font>
    <font>
      <b/>
      <sz val="11"/>
      <color indexed="11"/>
      <name val="Times New Roman"/>
      <family val="1"/>
    </font>
    <font>
      <sz val="11"/>
      <color indexed="11"/>
      <name val="Times New Roman"/>
      <family val="1"/>
    </font>
    <font>
      <b/>
      <sz val="16"/>
      <name val="Times New Roman"/>
      <family val="1"/>
    </font>
    <font>
      <b/>
      <u val="single"/>
      <sz val="11"/>
      <name val="Times New Roman"/>
      <family val="1"/>
    </font>
    <font>
      <b/>
      <sz val="18"/>
      <name val="Arial"/>
      <family val="2"/>
    </font>
    <font>
      <sz val="8"/>
      <name val="Arial"/>
      <family val="2"/>
    </font>
    <font>
      <sz val="11"/>
      <color indexed="12"/>
      <name val="Times New Roman"/>
      <family val="1"/>
    </font>
    <font>
      <u val="single"/>
      <sz val="10"/>
      <name val="Arial"/>
      <family val="2"/>
    </font>
    <font>
      <b/>
      <u val="single"/>
      <sz val="10"/>
      <name val="Arial"/>
      <family val="2"/>
    </font>
    <font>
      <b/>
      <sz val="20"/>
      <name val="Verdana"/>
      <family val="2"/>
    </font>
    <font>
      <sz val="11"/>
      <name val="Arial"/>
      <family val="2"/>
    </font>
    <font>
      <b/>
      <sz val="10"/>
      <name val="Arial"/>
      <family val="2"/>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6">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6" fillId="0" borderId="0" xfId="0" applyFont="1" applyAlignment="1">
      <alignment/>
    </xf>
    <xf numFmtId="0" fontId="2" fillId="0" borderId="0" xfId="0" applyFont="1" applyAlignment="1">
      <alignment/>
    </xf>
    <xf numFmtId="0" fontId="6" fillId="0" borderId="0" xfId="0" applyFont="1" applyAlignment="1">
      <alignment horizontal="center"/>
    </xf>
    <xf numFmtId="3" fontId="3" fillId="0" borderId="0" xfId="0" applyNumberFormat="1" applyFont="1" applyAlignment="1">
      <alignment horizontal="center"/>
    </xf>
    <xf numFmtId="177" fontId="2" fillId="0" borderId="0" xfId="0" applyNumberFormat="1" applyFont="1" applyAlignment="1">
      <alignment horizontal="right"/>
    </xf>
    <xf numFmtId="3" fontId="3" fillId="0" borderId="0" xfId="0" applyNumberFormat="1" applyFont="1" applyBorder="1" applyAlignment="1">
      <alignment horizontal="right"/>
    </xf>
    <xf numFmtId="177" fontId="2" fillId="0" borderId="0" xfId="0" applyNumberFormat="1" applyFont="1" applyBorder="1" applyAlignment="1">
      <alignment horizontal="right"/>
    </xf>
    <xf numFmtId="0" fontId="8" fillId="0" borderId="0" xfId="0" applyFont="1" applyAlignment="1">
      <alignment horizontal="center"/>
    </xf>
    <xf numFmtId="177" fontId="3" fillId="0" borderId="0" xfId="0" applyNumberFormat="1" applyFont="1" applyAlignment="1">
      <alignment horizontal="right"/>
    </xf>
    <xf numFmtId="177" fontId="3" fillId="0" borderId="10" xfId="0" applyNumberFormat="1" applyFont="1" applyBorder="1" applyAlignment="1">
      <alignment horizontal="right"/>
    </xf>
    <xf numFmtId="177" fontId="3" fillId="0" borderId="0" xfId="0" applyNumberFormat="1" applyFont="1" applyAlignment="1">
      <alignment/>
    </xf>
    <xf numFmtId="177" fontId="2" fillId="0" borderId="0" xfId="0" applyNumberFormat="1" applyFont="1" applyAlignment="1">
      <alignment/>
    </xf>
    <xf numFmtId="177" fontId="2" fillId="0" borderId="0" xfId="0" applyNumberFormat="1" applyFont="1" applyAlignment="1" quotePrefix="1">
      <alignment horizontal="right"/>
    </xf>
    <xf numFmtId="177" fontId="3" fillId="0" borderId="0" xfId="0" applyNumberFormat="1" applyFont="1" applyBorder="1" applyAlignment="1">
      <alignment horizontal="right"/>
    </xf>
    <xf numFmtId="177" fontId="3" fillId="0" borderId="0" xfId="0" applyNumberFormat="1" applyFont="1" applyBorder="1" applyAlignment="1" quotePrefix="1">
      <alignment horizontal="right"/>
    </xf>
    <xf numFmtId="3" fontId="3" fillId="0" borderId="0" xfId="0" applyNumberFormat="1" applyFont="1" applyBorder="1" applyAlignment="1">
      <alignment/>
    </xf>
    <xf numFmtId="3" fontId="2" fillId="0" borderId="0" xfId="0" applyNumberFormat="1" applyFont="1" applyBorder="1" applyAlignment="1">
      <alignment horizontal="right"/>
    </xf>
    <xf numFmtId="0" fontId="2" fillId="0" borderId="0" xfId="0" applyFont="1" applyBorder="1" applyAlignment="1" quotePrefix="1">
      <alignment horizontal="right"/>
    </xf>
    <xf numFmtId="0" fontId="2" fillId="0" borderId="0" xfId="0" applyFont="1" applyBorder="1" applyAlignment="1">
      <alignment horizontal="center"/>
    </xf>
    <xf numFmtId="177" fontId="3" fillId="0" borderId="0" xfId="0" applyNumberFormat="1" applyFont="1" applyAlignment="1">
      <alignment horizontal="center"/>
    </xf>
    <xf numFmtId="177" fontId="2" fillId="0" borderId="0" xfId="0" applyNumberFormat="1" applyFont="1" applyAlignment="1">
      <alignment horizontal="center"/>
    </xf>
    <xf numFmtId="177" fontId="3" fillId="0" borderId="0" xfId="0" applyNumberFormat="1" applyFont="1" applyAlignment="1" quotePrefix="1">
      <alignment horizontal="right"/>
    </xf>
    <xf numFmtId="0" fontId="8" fillId="0" borderId="0" xfId="0" applyFont="1" applyAlignment="1">
      <alignment/>
    </xf>
    <xf numFmtId="3" fontId="3" fillId="0" borderId="0" xfId="0" applyNumberFormat="1" applyFont="1" applyBorder="1" applyAlignment="1" quotePrefix="1">
      <alignment horizontal="right"/>
    </xf>
    <xf numFmtId="3" fontId="2" fillId="0" borderId="0" xfId="0" applyNumberFormat="1" applyFont="1" applyBorder="1" applyAlignment="1" quotePrefix="1">
      <alignment horizontal="right"/>
    </xf>
    <xf numFmtId="177" fontId="2" fillId="0" borderId="10" xfId="0" applyNumberFormat="1" applyFont="1" applyBorder="1" applyAlignment="1" quotePrefix="1">
      <alignment horizontal="right"/>
    </xf>
    <xf numFmtId="177" fontId="2" fillId="0" borderId="11" xfId="0" applyNumberFormat="1" applyFont="1" applyBorder="1" applyAlignment="1" quotePrefix="1">
      <alignment horizontal="right"/>
    </xf>
    <xf numFmtId="177" fontId="2" fillId="0" borderId="0" xfId="0" applyNumberFormat="1" applyFont="1" applyBorder="1" applyAlignment="1" quotePrefix="1">
      <alignment horizontal="right"/>
    </xf>
    <xf numFmtId="0" fontId="10" fillId="0" borderId="0" xfId="0" applyFont="1" applyAlignment="1">
      <alignment/>
    </xf>
    <xf numFmtId="0" fontId="11" fillId="0" borderId="0" xfId="0" applyFont="1" applyAlignment="1">
      <alignment/>
    </xf>
    <xf numFmtId="177" fontId="2" fillId="0" borderId="12" xfId="0" applyNumberFormat="1" applyFont="1" applyBorder="1" applyAlignment="1">
      <alignment horizontal="right"/>
    </xf>
    <xf numFmtId="3" fontId="2" fillId="0" borderId="0" xfId="0" applyNumberFormat="1" applyFont="1" applyBorder="1" applyAlignment="1">
      <alignment/>
    </xf>
    <xf numFmtId="177" fontId="2" fillId="0" borderId="0" xfId="0" applyNumberFormat="1" applyFont="1" applyBorder="1" applyAlignment="1">
      <alignment horizontal="center"/>
    </xf>
    <xf numFmtId="177" fontId="3" fillId="0" borderId="0" xfId="0" applyNumberFormat="1" applyFont="1" applyBorder="1" applyAlignment="1">
      <alignment horizontal="center"/>
    </xf>
    <xf numFmtId="3" fontId="2" fillId="0" borderId="0" xfId="0" applyNumberFormat="1" applyFont="1" applyAlignment="1">
      <alignment/>
    </xf>
    <xf numFmtId="0" fontId="12" fillId="0" borderId="0" xfId="0" applyFont="1" applyAlignment="1">
      <alignment horizontal="left"/>
    </xf>
    <xf numFmtId="3" fontId="3" fillId="0" borderId="0" xfId="0" applyNumberFormat="1" applyFont="1" applyAlignment="1">
      <alignment/>
    </xf>
    <xf numFmtId="3" fontId="3" fillId="0" borderId="0" xfId="0" applyNumberFormat="1" applyFont="1" applyFill="1" applyAlignment="1">
      <alignment/>
    </xf>
    <xf numFmtId="3" fontId="3" fillId="0" borderId="0" xfId="0" applyNumberFormat="1" applyFont="1" applyFill="1" applyAlignment="1">
      <alignment horizontal="center"/>
    </xf>
    <xf numFmtId="0" fontId="2" fillId="0" borderId="0" xfId="0" applyFont="1" applyFill="1" applyAlignment="1">
      <alignment horizontal="center"/>
    </xf>
    <xf numFmtId="0" fontId="13" fillId="0" borderId="0" xfId="0" applyFont="1" applyAlignment="1">
      <alignment horizontal="left"/>
    </xf>
    <xf numFmtId="177" fontId="3" fillId="0" borderId="0" xfId="0" applyNumberFormat="1" applyFont="1" applyFill="1" applyAlignment="1">
      <alignment horizontal="right"/>
    </xf>
    <xf numFmtId="177" fontId="3" fillId="0" borderId="0" xfId="0" applyNumberFormat="1" applyFont="1" applyFill="1" applyAlignment="1">
      <alignment horizontal="center"/>
    </xf>
    <xf numFmtId="177" fontId="2" fillId="0" borderId="0" xfId="0" applyNumberFormat="1" applyFont="1" applyFill="1" applyAlignment="1">
      <alignment horizontal="center"/>
    </xf>
    <xf numFmtId="177" fontId="3" fillId="0" borderId="0" xfId="0" applyNumberFormat="1" applyFont="1" applyFill="1" applyAlignment="1">
      <alignment/>
    </xf>
    <xf numFmtId="177" fontId="3" fillId="0" borderId="10" xfId="0" applyNumberFormat="1" applyFont="1" applyFill="1" applyBorder="1" applyAlignment="1">
      <alignment horizontal="right"/>
    </xf>
    <xf numFmtId="0" fontId="3" fillId="0" borderId="0" xfId="0" applyFont="1" applyFill="1" applyBorder="1" applyAlignment="1">
      <alignment horizontal="right"/>
    </xf>
    <xf numFmtId="3" fontId="3" fillId="0" borderId="0" xfId="0" applyNumberFormat="1" applyFont="1" applyFill="1" applyBorder="1" applyAlignment="1">
      <alignment/>
    </xf>
    <xf numFmtId="177" fontId="3" fillId="0" borderId="0" xfId="0" applyNumberFormat="1" applyFont="1" applyFill="1" applyBorder="1" applyAlignment="1">
      <alignment horizontal="right"/>
    </xf>
    <xf numFmtId="177" fontId="3" fillId="0" borderId="0" xfId="0" applyNumberFormat="1" applyFont="1" applyFill="1" applyBorder="1" applyAlignment="1">
      <alignment horizontal="center"/>
    </xf>
    <xf numFmtId="177" fontId="3" fillId="0" borderId="0" xfId="0" applyNumberFormat="1" applyFont="1" applyFill="1" applyBorder="1" applyAlignment="1">
      <alignment/>
    </xf>
    <xf numFmtId="185" fontId="3" fillId="0" borderId="0" xfId="0" applyNumberFormat="1" applyFont="1" applyFill="1" applyBorder="1" applyAlignment="1">
      <alignment/>
    </xf>
    <xf numFmtId="3" fontId="3" fillId="0" borderId="0" xfId="0" applyNumberFormat="1" applyFont="1" applyFill="1" applyBorder="1" applyAlignment="1">
      <alignment horizontal="center"/>
    </xf>
    <xf numFmtId="177" fontId="2" fillId="0" borderId="0" xfId="0" applyNumberFormat="1" applyFont="1" applyFill="1" applyAlignment="1" quotePrefix="1">
      <alignment horizontal="right"/>
    </xf>
    <xf numFmtId="177" fontId="3" fillId="0" borderId="0" xfId="0" applyNumberFormat="1" applyFont="1" applyFill="1" applyAlignment="1" quotePrefix="1">
      <alignment horizontal="right"/>
    </xf>
    <xf numFmtId="3" fontId="2" fillId="0" borderId="0" xfId="0" applyNumberFormat="1" applyFont="1" applyAlignment="1">
      <alignment horizontal="center"/>
    </xf>
    <xf numFmtId="177" fontId="8" fillId="0" borderId="0" xfId="0" applyNumberFormat="1" applyFont="1" applyAlignment="1">
      <alignment/>
    </xf>
    <xf numFmtId="177" fontId="6" fillId="0" borderId="0" xfId="0" applyNumberFormat="1" applyFont="1" applyAlignment="1">
      <alignment/>
    </xf>
    <xf numFmtId="177" fontId="3" fillId="0" borderId="11" xfId="0" applyNumberFormat="1" applyFont="1" applyBorder="1" applyAlignment="1" quotePrefix="1">
      <alignment horizontal="right"/>
    </xf>
    <xf numFmtId="177" fontId="3" fillId="0" borderId="11" xfId="0" applyNumberFormat="1" applyFont="1" applyBorder="1" applyAlignment="1">
      <alignment horizontal="center"/>
    </xf>
    <xf numFmtId="177" fontId="2" fillId="0" borderId="11" xfId="0" applyNumberFormat="1" applyFont="1" applyBorder="1" applyAlignment="1">
      <alignment horizontal="center"/>
    </xf>
    <xf numFmtId="177" fontId="3" fillId="0" borderId="12" xfId="0" applyNumberFormat="1" applyFont="1" applyBorder="1" applyAlignment="1">
      <alignment horizontal="right"/>
    </xf>
    <xf numFmtId="177" fontId="3" fillId="0" borderId="10" xfId="0" applyNumberFormat="1" applyFont="1" applyBorder="1" applyAlignment="1" quotePrefix="1">
      <alignment horizontal="right"/>
    </xf>
    <xf numFmtId="0" fontId="12" fillId="0" borderId="0" xfId="0" applyFont="1" applyAlignment="1">
      <alignment/>
    </xf>
    <xf numFmtId="3" fontId="2" fillId="0" borderId="0" xfId="0" applyNumberFormat="1" applyFont="1" applyAlignment="1">
      <alignment horizontal="right"/>
    </xf>
    <xf numFmtId="0" fontId="7" fillId="0" borderId="0" xfId="0" applyFont="1" applyAlignment="1" quotePrefix="1">
      <alignment horizontal="right"/>
    </xf>
    <xf numFmtId="0" fontId="16" fillId="0" borderId="0" xfId="0" applyFont="1" applyAlignment="1">
      <alignment/>
    </xf>
    <xf numFmtId="0" fontId="2" fillId="0" borderId="0" xfId="0" applyFont="1" applyAlignment="1">
      <alignment wrapText="1"/>
    </xf>
    <xf numFmtId="185" fontId="3" fillId="0" borderId="0" xfId="0" applyNumberFormat="1" applyFont="1" applyFill="1" applyAlignment="1">
      <alignment horizontal="right"/>
    </xf>
    <xf numFmtId="177" fontId="2" fillId="0" borderId="11" xfId="0" applyNumberFormat="1" applyFont="1" applyFill="1" applyBorder="1" applyAlignment="1">
      <alignment horizontal="right"/>
    </xf>
    <xf numFmtId="177" fontId="2" fillId="0" borderId="0" xfId="0" applyNumberFormat="1" applyFont="1" applyFill="1" applyAlignment="1">
      <alignment/>
    </xf>
    <xf numFmtId="177" fontId="2" fillId="0" borderId="0" xfId="0" applyNumberFormat="1" applyFont="1" applyFill="1" applyAlignment="1">
      <alignment horizontal="right"/>
    </xf>
    <xf numFmtId="177" fontId="2" fillId="0" borderId="10" xfId="0" applyNumberFormat="1" applyFont="1" applyFill="1" applyBorder="1" applyAlignment="1">
      <alignment horizontal="right"/>
    </xf>
    <xf numFmtId="185" fontId="2" fillId="0" borderId="0" xfId="0" applyNumberFormat="1" applyFont="1" applyAlignment="1">
      <alignment horizontal="right"/>
    </xf>
    <xf numFmtId="177" fontId="2" fillId="0" borderId="10" xfId="0" applyNumberFormat="1" applyFont="1" applyBorder="1" applyAlignment="1">
      <alignment horizontal="right"/>
    </xf>
    <xf numFmtId="177" fontId="2" fillId="0" borderId="0" xfId="0" applyNumberFormat="1" applyFont="1" applyBorder="1" applyAlignment="1">
      <alignment/>
    </xf>
    <xf numFmtId="177" fontId="3" fillId="0" borderId="13" xfId="42" applyNumberFormat="1" applyFont="1" applyBorder="1" applyAlignment="1">
      <alignment horizontal="right"/>
    </xf>
    <xf numFmtId="177" fontId="2" fillId="0" borderId="13" xfId="0" applyNumberFormat="1" applyFont="1" applyBorder="1" applyAlignment="1">
      <alignment/>
    </xf>
    <xf numFmtId="177" fontId="3" fillId="0" borderId="0" xfId="42" applyNumberFormat="1" applyFont="1" applyBorder="1" applyAlignment="1">
      <alignment horizontal="right"/>
    </xf>
    <xf numFmtId="0" fontId="7" fillId="0" borderId="0" xfId="0" applyFont="1" applyAlignment="1">
      <alignment horizontal="right"/>
    </xf>
    <xf numFmtId="0" fontId="2" fillId="0" borderId="0" xfId="0" applyFont="1" applyBorder="1" applyAlignment="1">
      <alignment/>
    </xf>
    <xf numFmtId="177" fontId="9" fillId="0" borderId="0" xfId="0" applyNumberFormat="1" applyFont="1" applyAlignment="1">
      <alignment horizontal="center"/>
    </xf>
    <xf numFmtId="0" fontId="17" fillId="0" borderId="0" xfId="0" applyFont="1" applyAlignment="1">
      <alignment/>
    </xf>
    <xf numFmtId="0" fontId="18" fillId="0" borderId="0" xfId="0" applyFont="1" applyAlignment="1">
      <alignment wrapText="1"/>
    </xf>
    <xf numFmtId="177" fontId="0" fillId="0" borderId="0" xfId="0" applyNumberFormat="1" applyAlignment="1">
      <alignment/>
    </xf>
    <xf numFmtId="3" fontId="2" fillId="0" borderId="0" xfId="0" applyNumberFormat="1" applyFont="1" applyFill="1" applyAlignment="1">
      <alignment horizontal="center"/>
    </xf>
    <xf numFmtId="185" fontId="2" fillId="0" borderId="0" xfId="0" applyNumberFormat="1" applyFont="1" applyFill="1" applyAlignment="1">
      <alignment horizontal="right"/>
    </xf>
    <xf numFmtId="177" fontId="2" fillId="0" borderId="13" xfId="42" applyNumberFormat="1" applyFont="1" applyBorder="1" applyAlignment="1">
      <alignment horizontal="right"/>
    </xf>
    <xf numFmtId="177" fontId="2" fillId="0" borderId="0" xfId="42" applyNumberFormat="1" applyFont="1" applyBorder="1" applyAlignment="1">
      <alignment horizontal="right"/>
    </xf>
    <xf numFmtId="3" fontId="2" fillId="0" borderId="0" xfId="0" applyNumberFormat="1" applyFont="1" applyBorder="1" applyAlignment="1">
      <alignment horizontal="center"/>
    </xf>
    <xf numFmtId="0" fontId="2" fillId="0" borderId="0" xfId="0" applyFont="1" applyAlignment="1">
      <alignment horizontal="right"/>
    </xf>
    <xf numFmtId="0" fontId="3" fillId="0" borderId="0" xfId="0" applyFont="1" applyAlignment="1">
      <alignment horizontal="right"/>
    </xf>
    <xf numFmtId="3" fontId="3" fillId="0" borderId="11" xfId="0" applyNumberFormat="1" applyFont="1" applyBorder="1" applyAlignment="1">
      <alignment/>
    </xf>
    <xf numFmtId="3" fontId="2" fillId="0" borderId="11" xfId="0" applyNumberFormat="1" applyFont="1" applyBorder="1" applyAlignment="1">
      <alignment/>
    </xf>
    <xf numFmtId="177" fontId="3" fillId="0" borderId="13" xfId="0" applyNumberFormat="1" applyFont="1" applyBorder="1" applyAlignment="1">
      <alignment/>
    </xf>
    <xf numFmtId="0" fontId="20" fillId="0" borderId="0" xfId="0" applyFont="1" applyAlignment="1">
      <alignment/>
    </xf>
    <xf numFmtId="177" fontId="3" fillId="0" borderId="0" xfId="0" applyNumberFormat="1" applyFont="1" applyFill="1" applyBorder="1" applyAlignment="1" quotePrefix="1">
      <alignment horizontal="right"/>
    </xf>
    <xf numFmtId="177" fontId="2" fillId="0" borderId="0" xfId="0" applyNumberFormat="1" applyFont="1" applyFill="1" applyBorder="1" applyAlignment="1" quotePrefix="1">
      <alignment horizontal="right"/>
    </xf>
    <xf numFmtId="177" fontId="3" fillId="0" borderId="11" xfId="0" applyNumberFormat="1" applyFont="1" applyBorder="1" applyAlignment="1">
      <alignment horizontal="right"/>
    </xf>
    <xf numFmtId="177" fontId="2" fillId="0" borderId="11" xfId="0" applyNumberFormat="1" applyFont="1" applyBorder="1" applyAlignment="1">
      <alignment horizontal="right"/>
    </xf>
    <xf numFmtId="0" fontId="3" fillId="0" borderId="0" xfId="0" applyFont="1" applyAlignment="1">
      <alignment/>
    </xf>
    <xf numFmtId="0" fontId="0" fillId="0" borderId="0" xfId="0" applyFont="1" applyAlignment="1">
      <alignment/>
    </xf>
    <xf numFmtId="3" fontId="3" fillId="0" borderId="0" xfId="0" applyNumberFormat="1" applyFont="1" applyFill="1" applyBorder="1" applyAlignment="1" quotePrefix="1">
      <alignment horizontal="right"/>
    </xf>
    <xf numFmtId="0" fontId="3" fillId="0" borderId="0" xfId="0" applyFont="1" applyAlignment="1">
      <alignment/>
    </xf>
    <xf numFmtId="0" fontId="22" fillId="0" borderId="0" xfId="0" applyFont="1" applyAlignment="1">
      <alignment/>
    </xf>
    <xf numFmtId="3" fontId="2" fillId="0" borderId="0" xfId="0" applyNumberFormat="1" applyFont="1" applyFill="1" applyBorder="1" applyAlignment="1">
      <alignment/>
    </xf>
    <xf numFmtId="177" fontId="2" fillId="0" borderId="11" xfId="0" applyNumberFormat="1" applyFont="1" applyFill="1" applyBorder="1" applyAlignment="1" quotePrefix="1">
      <alignment horizontal="right"/>
    </xf>
    <xf numFmtId="177" fontId="3" fillId="0" borderId="11" xfId="0" applyNumberFormat="1" applyFont="1" applyFill="1" applyBorder="1" applyAlignment="1" quotePrefix="1">
      <alignment horizontal="right"/>
    </xf>
    <xf numFmtId="177" fontId="3" fillId="0" borderId="11" xfId="0" applyNumberFormat="1" applyFont="1" applyFill="1" applyBorder="1" applyAlignment="1">
      <alignment horizontal="right"/>
    </xf>
    <xf numFmtId="186" fontId="2" fillId="0" borderId="0" xfId="0" applyNumberFormat="1" applyFont="1" applyFill="1" applyAlignment="1">
      <alignment horizontal="right"/>
    </xf>
    <xf numFmtId="186" fontId="2" fillId="0" borderId="0" xfId="0" applyNumberFormat="1" applyFont="1" applyAlignment="1">
      <alignment horizontal="right"/>
    </xf>
    <xf numFmtId="0" fontId="2" fillId="0" borderId="0" xfId="0" applyFont="1" applyFill="1" applyAlignment="1">
      <alignment horizontal="left"/>
    </xf>
    <xf numFmtId="0" fontId="19" fillId="0" borderId="0" xfId="0" applyFont="1" applyAlignment="1">
      <alignment horizontal="center"/>
    </xf>
    <xf numFmtId="0" fontId="14" fillId="0" borderId="0" xfId="0" applyFont="1" applyAlignment="1">
      <alignment horizontal="center"/>
    </xf>
    <xf numFmtId="0" fontId="3" fillId="0" borderId="0" xfId="0" applyFont="1" applyAlignment="1">
      <alignment horizontal="left" wrapText="1"/>
    </xf>
    <xf numFmtId="0" fontId="21" fillId="0" borderId="0" xfId="0" applyFont="1" applyAlignment="1">
      <alignment wrapText="1"/>
    </xf>
    <xf numFmtId="0" fontId="2" fillId="0" borderId="0" xfId="0" applyFont="1" applyAlignment="1">
      <alignment wrapText="1"/>
    </xf>
    <xf numFmtId="0" fontId="0" fillId="0" borderId="0" xfId="0" applyAlignment="1">
      <alignment wrapText="1"/>
    </xf>
    <xf numFmtId="0" fontId="20" fillId="0" borderId="0" xfId="0" applyFont="1" applyAlignment="1">
      <alignment wrapText="1"/>
    </xf>
    <xf numFmtId="0" fontId="0" fillId="0" borderId="0" xfId="0"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9:I23"/>
  <sheetViews>
    <sheetView zoomScalePageLayoutView="0" workbookViewId="0" topLeftCell="A1">
      <selection activeCell="A24" sqref="A24"/>
    </sheetView>
  </sheetViews>
  <sheetFormatPr defaultColWidth="8.8515625" defaultRowHeight="12.75"/>
  <cols>
    <col min="1" max="6" width="8.8515625" style="0" customWidth="1"/>
    <col min="7" max="7" width="11.28125" style="0" customWidth="1"/>
    <col min="8" max="8" width="13.00390625" style="0" customWidth="1"/>
  </cols>
  <sheetData>
    <row r="19" spans="1:9" ht="24.75">
      <c r="A19" s="118" t="s">
        <v>52</v>
      </c>
      <c r="B19" s="118"/>
      <c r="C19" s="118"/>
      <c r="D19" s="118"/>
      <c r="E19" s="118"/>
      <c r="F19" s="118"/>
      <c r="G19" s="118"/>
      <c r="H19" s="118"/>
      <c r="I19" s="118"/>
    </row>
    <row r="20" ht="27.75">
      <c r="D20" s="1"/>
    </row>
    <row r="21" spans="1:9" ht="24.75">
      <c r="A21" s="118" t="s">
        <v>77</v>
      </c>
      <c r="B21" s="118"/>
      <c r="C21" s="118"/>
      <c r="D21" s="118"/>
      <c r="E21" s="118"/>
      <c r="F21" s="118"/>
      <c r="G21" s="118"/>
      <c r="H21" s="118"/>
      <c r="I21" s="118"/>
    </row>
    <row r="23" spans="1:9" ht="21">
      <c r="A23" s="119" t="s">
        <v>53</v>
      </c>
      <c r="B23" s="119"/>
      <c r="C23" s="119"/>
      <c r="D23" s="119"/>
      <c r="E23" s="119"/>
      <c r="F23" s="119"/>
      <c r="G23" s="119"/>
      <c r="H23" s="119"/>
      <c r="I23" s="119"/>
    </row>
  </sheetData>
  <sheetProtection/>
  <mergeCells count="3">
    <mergeCell ref="A19:I19"/>
    <mergeCell ref="A21:I21"/>
    <mergeCell ref="A23:I2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17"/>
  <sheetViews>
    <sheetView tabSelected="1" workbookViewId="0" topLeftCell="A145">
      <selection activeCell="F187" sqref="F187"/>
    </sheetView>
  </sheetViews>
  <sheetFormatPr defaultColWidth="8.8515625" defaultRowHeight="12.75"/>
  <cols>
    <col min="1" max="1" width="20.7109375" style="6" customWidth="1"/>
    <col min="2" max="2" width="5.7109375" style="8" customWidth="1"/>
    <col min="3" max="3" width="12.421875" style="0" customWidth="1"/>
    <col min="4" max="4" width="4.421875" style="37" customWidth="1"/>
    <col min="5" max="5" width="12.421875" style="37" customWidth="1"/>
    <col min="6" max="6" width="12.421875" style="8" customWidth="1"/>
    <col min="7" max="7" width="12.421875" style="61" customWidth="1"/>
    <col min="8" max="9" width="8.8515625" style="0" customWidth="1"/>
    <col min="10" max="10" width="9.421875" style="0" bestFit="1" customWidth="1"/>
  </cols>
  <sheetData>
    <row r="1" s="6" customFormat="1" ht="18">
      <c r="A1" s="41" t="s">
        <v>59</v>
      </c>
    </row>
    <row r="2" s="6" customFormat="1" ht="12.75">
      <c r="A2" s="3" t="s">
        <v>54</v>
      </c>
    </row>
    <row r="3" s="6" customFormat="1" ht="15" customHeight="1">
      <c r="A3" s="3"/>
    </row>
    <row r="4" s="6" customFormat="1" ht="12.75">
      <c r="A4" s="3"/>
    </row>
    <row r="5" spans="1:5" s="6" customFormat="1" ht="12.75">
      <c r="A5" s="4" t="s">
        <v>61</v>
      </c>
      <c r="C5" s="7"/>
      <c r="E5" s="117" t="s">
        <v>11</v>
      </c>
    </row>
    <row r="6" spans="1:5" s="6" customFormat="1" ht="12.75">
      <c r="A6" s="7"/>
      <c r="C6" s="7"/>
      <c r="E6" s="117" t="s">
        <v>62</v>
      </c>
    </row>
    <row r="7" spans="1:5" s="6" customFormat="1" ht="12.75">
      <c r="A7" s="7"/>
      <c r="C7" s="7"/>
      <c r="E7" s="117" t="s">
        <v>89</v>
      </c>
    </row>
    <row r="8" spans="1:5" s="6" customFormat="1" ht="12.75">
      <c r="A8" s="3"/>
      <c r="C8" s="7"/>
      <c r="E8" s="7"/>
    </row>
    <row r="9" spans="1:5" s="6" customFormat="1" ht="12.75">
      <c r="A9" s="4" t="s">
        <v>70</v>
      </c>
      <c r="C9" s="7"/>
      <c r="E9" s="3" t="s">
        <v>92</v>
      </c>
    </row>
    <row r="10" spans="1:5" s="6" customFormat="1" ht="12.75">
      <c r="A10" s="4"/>
      <c r="C10" s="7"/>
      <c r="E10" s="3" t="s">
        <v>93</v>
      </c>
    </row>
    <row r="11" spans="1:5" s="6" customFormat="1" ht="12.75">
      <c r="A11" s="7"/>
      <c r="C11" s="7"/>
      <c r="E11" s="3" t="s">
        <v>94</v>
      </c>
    </row>
    <row r="12" spans="1:5" s="6" customFormat="1" ht="12.75">
      <c r="A12" s="7"/>
      <c r="C12" s="7"/>
      <c r="E12" s="3" t="s">
        <v>95</v>
      </c>
    </row>
    <row r="13" spans="1:5" s="6" customFormat="1" ht="12.75">
      <c r="A13" s="3"/>
      <c r="C13" s="7"/>
      <c r="E13" s="7"/>
    </row>
    <row r="14" spans="1:5" s="6" customFormat="1" ht="12.75">
      <c r="A14" s="4" t="s">
        <v>69</v>
      </c>
      <c r="C14" s="7"/>
      <c r="E14" s="7" t="s">
        <v>74</v>
      </c>
    </row>
    <row r="15" spans="1:5" s="6" customFormat="1" ht="12.75">
      <c r="A15" s="3"/>
      <c r="C15" s="7"/>
      <c r="E15" s="7" t="s">
        <v>60</v>
      </c>
    </row>
    <row r="16" spans="1:5" s="6" customFormat="1" ht="12.75">
      <c r="A16" s="3"/>
      <c r="C16" s="7"/>
      <c r="E16" s="7" t="s">
        <v>71</v>
      </c>
    </row>
    <row r="17" spans="1:5" s="6" customFormat="1" ht="12.75">
      <c r="A17" s="3"/>
      <c r="C17" s="7"/>
      <c r="E17" s="7"/>
    </row>
    <row r="18" spans="1:5" s="6" customFormat="1" ht="12.75">
      <c r="A18" s="4" t="s">
        <v>63</v>
      </c>
      <c r="C18" s="7"/>
      <c r="E18" s="3" t="s">
        <v>96</v>
      </c>
    </row>
    <row r="19" spans="1:5" s="6" customFormat="1" ht="12.75">
      <c r="A19" s="7"/>
      <c r="C19" s="7"/>
      <c r="E19" s="3" t="s">
        <v>73</v>
      </c>
    </row>
    <row r="20" spans="1:5" s="6" customFormat="1" ht="12.75">
      <c r="A20" s="7"/>
      <c r="C20" s="7"/>
      <c r="E20" s="3" t="s">
        <v>72</v>
      </c>
    </row>
    <row r="21" spans="1:5" s="6" customFormat="1" ht="12.75">
      <c r="A21" s="3"/>
      <c r="C21" s="7"/>
      <c r="E21" s="7"/>
    </row>
    <row r="22" spans="1:5" s="6" customFormat="1" ht="12.75">
      <c r="A22" s="4" t="s">
        <v>65</v>
      </c>
      <c r="C22" s="7"/>
      <c r="E22" s="3" t="s">
        <v>108</v>
      </c>
    </row>
    <row r="23" spans="1:5" s="6" customFormat="1" ht="12.75">
      <c r="A23" s="7"/>
      <c r="C23" s="7"/>
      <c r="E23" s="3" t="s">
        <v>109</v>
      </c>
    </row>
    <row r="24" spans="1:5" s="6" customFormat="1" ht="12.75">
      <c r="A24" s="7"/>
      <c r="C24" s="7"/>
      <c r="E24" s="3" t="s">
        <v>110</v>
      </c>
    </row>
    <row r="25" spans="1:5" s="6" customFormat="1" ht="12.75">
      <c r="A25" s="7"/>
      <c r="C25" s="7"/>
      <c r="E25" s="3" t="s">
        <v>64</v>
      </c>
    </row>
    <row r="26" spans="1:6" s="6" customFormat="1" ht="12.75">
      <c r="A26" s="7"/>
      <c r="B26" s="3"/>
      <c r="C26" s="7"/>
      <c r="D26" s="7"/>
      <c r="E26" s="7"/>
      <c r="F26" s="7"/>
    </row>
    <row r="27" spans="1:6" s="6" customFormat="1" ht="12.75">
      <c r="A27" s="7"/>
      <c r="B27" s="3"/>
      <c r="C27" s="7"/>
      <c r="D27" s="7"/>
      <c r="E27" s="7"/>
      <c r="F27" s="7"/>
    </row>
    <row r="28" spans="1:6" s="6" customFormat="1" ht="12.75">
      <c r="A28" s="7"/>
      <c r="B28" s="3"/>
      <c r="C28" s="7"/>
      <c r="D28" s="7"/>
      <c r="E28" s="7"/>
      <c r="F28" s="7"/>
    </row>
    <row r="29" spans="1:6" s="6" customFormat="1" ht="12.75">
      <c r="A29" s="7"/>
      <c r="B29" s="3"/>
      <c r="C29" s="7"/>
      <c r="D29" s="7"/>
      <c r="E29" s="7"/>
      <c r="F29" s="7"/>
    </row>
    <row r="30" spans="1:7" ht="18">
      <c r="A30" s="41" t="s">
        <v>47</v>
      </c>
      <c r="D30" s="21"/>
      <c r="E30" s="21"/>
      <c r="F30" s="61"/>
      <c r="G30" s="2"/>
    </row>
    <row r="31" spans="1:8" s="6" customFormat="1" ht="12.75">
      <c r="A31" s="3" t="s">
        <v>55</v>
      </c>
      <c r="B31" s="8"/>
      <c r="F31" s="40"/>
      <c r="G31" s="61"/>
      <c r="H31" s="70"/>
    </row>
    <row r="32" spans="1:8" s="6" customFormat="1" ht="12.75">
      <c r="A32" s="3"/>
      <c r="B32" s="8"/>
      <c r="F32" s="40"/>
      <c r="G32" s="61"/>
      <c r="H32" s="70"/>
    </row>
    <row r="33" spans="1:7" s="6" customFormat="1" ht="15" customHeight="1">
      <c r="A33" s="3"/>
      <c r="B33" s="8"/>
      <c r="D33" s="21"/>
      <c r="E33" s="8" t="s">
        <v>78</v>
      </c>
      <c r="F33" s="8" t="s">
        <v>78</v>
      </c>
      <c r="G33" s="8" t="s">
        <v>79</v>
      </c>
    </row>
    <row r="34" spans="4:7" s="6" customFormat="1" ht="12.75">
      <c r="D34" s="58"/>
      <c r="E34" s="71" t="s">
        <v>56</v>
      </c>
      <c r="F34" s="71" t="s">
        <v>49</v>
      </c>
      <c r="G34" s="71" t="s">
        <v>57</v>
      </c>
    </row>
    <row r="35" spans="2:7" s="6" customFormat="1" ht="12.75">
      <c r="B35" s="2"/>
      <c r="D35" s="52"/>
      <c r="E35" s="13" t="s">
        <v>68</v>
      </c>
      <c r="F35" s="8" t="s">
        <v>68</v>
      </c>
      <c r="G35" s="8" t="s">
        <v>68</v>
      </c>
    </row>
    <row r="36" spans="1:7" ht="12.75">
      <c r="A36" s="3"/>
      <c r="D36" s="53"/>
      <c r="E36" s="53"/>
      <c r="F36" s="91"/>
      <c r="G36" s="45"/>
    </row>
    <row r="37" spans="1:7" ht="12.75">
      <c r="A37" s="3"/>
      <c r="D37" s="53"/>
      <c r="E37" s="53"/>
      <c r="F37" s="91"/>
      <c r="G37" s="45"/>
    </row>
    <row r="38" spans="1:7" ht="12.75">
      <c r="A38" s="4" t="s">
        <v>97</v>
      </c>
      <c r="C38" s="107"/>
      <c r="D38" s="53"/>
      <c r="E38" s="108" t="s">
        <v>67</v>
      </c>
      <c r="F38" s="59" t="s">
        <v>67</v>
      </c>
      <c r="G38" s="59" t="s">
        <v>67</v>
      </c>
    </row>
    <row r="39" spans="1:7" ht="12.75">
      <c r="A39" s="4"/>
      <c r="C39" s="107"/>
      <c r="D39" s="53"/>
      <c r="E39" s="53"/>
      <c r="F39" s="49"/>
      <c r="G39" s="49"/>
    </row>
    <row r="40" spans="1:7" s="107" customFormat="1" ht="12.75">
      <c r="A40" s="3" t="s">
        <v>50</v>
      </c>
      <c r="B40" s="8"/>
      <c r="D40" s="111"/>
      <c r="E40" s="60">
        <v>1</v>
      </c>
      <c r="F40" s="59">
        <v>9918</v>
      </c>
      <c r="G40" s="59">
        <v>20051</v>
      </c>
    </row>
    <row r="41" spans="1:7" s="107" customFormat="1" ht="12.75">
      <c r="A41" s="3" t="s">
        <v>51</v>
      </c>
      <c r="B41" s="8"/>
      <c r="D41" s="111"/>
      <c r="E41" s="113">
        <v>-46664</v>
      </c>
      <c r="F41" s="112" t="s">
        <v>67</v>
      </c>
      <c r="G41" s="112" t="s">
        <v>67</v>
      </c>
    </row>
    <row r="42" spans="1:7" ht="12.75">
      <c r="A42" s="3" t="s">
        <v>115</v>
      </c>
      <c r="C42" s="107"/>
      <c r="D42" s="54"/>
      <c r="E42" s="102">
        <f>SUM(E40:E41)</f>
        <v>-46663</v>
      </c>
      <c r="F42" s="103">
        <f>SUM(F40:F41)</f>
        <v>9918</v>
      </c>
      <c r="G42" s="103">
        <v>20051</v>
      </c>
    </row>
    <row r="43" spans="1:7" ht="12.75">
      <c r="A43" s="3"/>
      <c r="C43" s="107"/>
      <c r="D43" s="54"/>
      <c r="E43" s="60"/>
      <c r="F43" s="59"/>
      <c r="G43" s="59"/>
    </row>
    <row r="44" spans="1:7" ht="12.75">
      <c r="A44" s="3" t="s">
        <v>116</v>
      </c>
      <c r="C44" s="107"/>
      <c r="D44" s="54"/>
      <c r="E44" s="114">
        <v>823633</v>
      </c>
      <c r="F44" s="75">
        <v>258239</v>
      </c>
      <c r="G44" s="75">
        <v>761417</v>
      </c>
    </row>
    <row r="45" spans="1:7" ht="12.75" hidden="1">
      <c r="A45" s="3" t="s">
        <v>117</v>
      </c>
      <c r="C45" s="107"/>
      <c r="D45" s="54"/>
      <c r="E45" s="113" t="s">
        <v>67</v>
      </c>
      <c r="F45" s="112" t="s">
        <v>67</v>
      </c>
      <c r="G45" s="112" t="s">
        <v>67</v>
      </c>
    </row>
    <row r="46" spans="3:7" ht="12.75" hidden="1">
      <c r="C46" s="107"/>
      <c r="D46" s="55"/>
      <c r="E46" s="48"/>
      <c r="F46" s="49"/>
      <c r="G46" s="49"/>
    </row>
    <row r="47" spans="1:7" ht="30" customHeight="1">
      <c r="A47" s="120" t="s">
        <v>114</v>
      </c>
      <c r="B47" s="121"/>
      <c r="C47" s="121"/>
      <c r="D47" s="56"/>
      <c r="E47" s="50">
        <f>E42-E44</f>
        <v>-870296</v>
      </c>
      <c r="F47" s="76">
        <f>F42-F44</f>
        <v>-248321</v>
      </c>
      <c r="G47" s="76">
        <f>G42-G44</f>
        <v>-741366</v>
      </c>
    </row>
    <row r="48" spans="1:7" ht="12.75">
      <c r="A48" s="3"/>
      <c r="C48" s="107"/>
      <c r="D48" s="56"/>
      <c r="E48" s="47"/>
      <c r="F48" s="77"/>
      <c r="G48" s="77"/>
    </row>
    <row r="49" spans="1:7" ht="12.75">
      <c r="A49" s="3" t="s">
        <v>111</v>
      </c>
      <c r="B49" s="5"/>
      <c r="C49" s="107"/>
      <c r="D49" s="54"/>
      <c r="E49" s="47" t="s">
        <v>67</v>
      </c>
      <c r="F49" s="77" t="s">
        <v>67</v>
      </c>
      <c r="G49" s="77" t="s">
        <v>67</v>
      </c>
    </row>
    <row r="50" spans="1:7" ht="12.75">
      <c r="A50" s="3"/>
      <c r="C50" s="107"/>
      <c r="D50" s="56"/>
      <c r="E50" s="47"/>
      <c r="F50" s="77"/>
      <c r="G50" s="77"/>
    </row>
    <row r="51" spans="1:7" ht="19.5" customHeight="1" thickBot="1">
      <c r="A51" s="4" t="s">
        <v>112</v>
      </c>
      <c r="C51" s="107"/>
      <c r="D51" s="54"/>
      <c r="E51" s="51">
        <f>E47</f>
        <v>-870296</v>
      </c>
      <c r="F51" s="78">
        <f>F47</f>
        <v>-248321</v>
      </c>
      <c r="G51" s="78">
        <f>G47</f>
        <v>-741366</v>
      </c>
    </row>
    <row r="52" spans="4:7" ht="13.5" thickTop="1">
      <c r="D52" s="56"/>
      <c r="E52" s="25"/>
      <c r="F52" s="26"/>
      <c r="G52" s="26"/>
    </row>
    <row r="53" spans="4:7" ht="12.75">
      <c r="D53" s="53"/>
      <c r="E53" s="25"/>
      <c r="F53" s="26"/>
      <c r="G53" s="26"/>
    </row>
    <row r="54" spans="1:7" ht="12.75">
      <c r="A54" s="106" t="s">
        <v>113</v>
      </c>
      <c r="D54" s="53"/>
      <c r="E54" s="25"/>
      <c r="F54" s="26"/>
      <c r="G54" s="26"/>
    </row>
    <row r="55" spans="1:7" ht="12.75">
      <c r="A55" s="6" t="s">
        <v>66</v>
      </c>
      <c r="D55" s="57"/>
      <c r="E55" s="115">
        <v>-1.067</v>
      </c>
      <c r="F55" s="115">
        <v>-0.516</v>
      </c>
      <c r="G55" s="116">
        <v>-1.5419</v>
      </c>
    </row>
    <row r="56" spans="4:7" ht="12.75">
      <c r="D56" s="57"/>
      <c r="E56" s="115"/>
      <c r="F56" s="115"/>
      <c r="G56" s="116"/>
    </row>
    <row r="57" spans="1:7" ht="12.75">
      <c r="A57" s="6" t="s">
        <v>87</v>
      </c>
      <c r="D57" s="57"/>
      <c r="E57" s="115">
        <v>-0.824</v>
      </c>
      <c r="F57" s="115">
        <v>-0.471</v>
      </c>
      <c r="G57" s="116">
        <v>-1.4052</v>
      </c>
    </row>
    <row r="58" spans="4:7" ht="12.75">
      <c r="D58" s="57"/>
      <c r="E58" s="74"/>
      <c r="F58" s="92"/>
      <c r="G58" s="79"/>
    </row>
    <row r="59" ht="12.75">
      <c r="E59" s="8"/>
    </row>
    <row r="60" spans="1:6" ht="18">
      <c r="A60" s="41" t="s">
        <v>84</v>
      </c>
      <c r="C60" s="21"/>
      <c r="D60" s="21"/>
      <c r="E60" s="28"/>
      <c r="F60" s="6"/>
    </row>
    <row r="61" spans="1:6" ht="12.75">
      <c r="A61" s="3" t="s">
        <v>55</v>
      </c>
      <c r="C61" s="6"/>
      <c r="D61" s="6"/>
      <c r="E61" s="40"/>
      <c r="F61" s="40"/>
    </row>
    <row r="62" spans="1:6" ht="12.75">
      <c r="A62" s="3"/>
      <c r="C62" s="6"/>
      <c r="D62" s="6"/>
      <c r="E62" s="40"/>
      <c r="F62" s="40"/>
    </row>
    <row r="63" spans="1:7" ht="12.75">
      <c r="A63" s="3"/>
      <c r="C63" s="6"/>
      <c r="D63" s="21"/>
      <c r="E63" s="8" t="s">
        <v>78</v>
      </c>
      <c r="F63" s="8" t="s">
        <v>78</v>
      </c>
      <c r="G63" s="8" t="s">
        <v>79</v>
      </c>
    </row>
    <row r="64" spans="2:7" ht="12.75">
      <c r="B64" s="6"/>
      <c r="C64" s="6"/>
      <c r="D64" s="58"/>
      <c r="E64" s="71" t="s">
        <v>56</v>
      </c>
      <c r="F64" s="71" t="s">
        <v>49</v>
      </c>
      <c r="G64" s="71" t="s">
        <v>57</v>
      </c>
    </row>
    <row r="65" spans="2:7" ht="12.75">
      <c r="B65" s="2"/>
      <c r="C65" s="6"/>
      <c r="D65" s="52"/>
      <c r="E65" s="13" t="s">
        <v>68</v>
      </c>
      <c r="F65" s="8" t="s">
        <v>68</v>
      </c>
      <c r="G65" s="8" t="s">
        <v>68</v>
      </c>
    </row>
    <row r="66" spans="1:7" ht="12.75">
      <c r="A66" s="4"/>
      <c r="D66" s="53"/>
      <c r="E66" s="44"/>
      <c r="F66" s="91"/>
      <c r="G66" s="45"/>
    </row>
    <row r="67" spans="1:7" ht="12.75">
      <c r="A67" s="4"/>
      <c r="D67" s="53"/>
      <c r="E67" s="44"/>
      <c r="F67" s="91"/>
      <c r="G67" s="45"/>
    </row>
    <row r="68" spans="1:7" ht="12.75">
      <c r="A68" s="3" t="s">
        <v>124</v>
      </c>
      <c r="C68" s="11"/>
      <c r="D68" s="22"/>
      <c r="E68" s="27">
        <v>8245190</v>
      </c>
      <c r="F68" s="18">
        <v>4603186</v>
      </c>
      <c r="G68" s="18">
        <v>4603186</v>
      </c>
    </row>
    <row r="69" spans="1:7" ht="12.75">
      <c r="A69" s="3"/>
      <c r="C69" s="29"/>
      <c r="D69" s="22"/>
      <c r="E69" s="14"/>
      <c r="F69" s="10"/>
      <c r="G69" s="10"/>
    </row>
    <row r="70" spans="1:7" ht="12.75">
      <c r="A70" s="4" t="s">
        <v>118</v>
      </c>
      <c r="C70" s="29"/>
      <c r="D70" s="30"/>
      <c r="E70" s="14"/>
      <c r="F70" s="10"/>
      <c r="G70" s="10"/>
    </row>
    <row r="71" spans="1:7" ht="12.75">
      <c r="A71" s="3" t="s">
        <v>119</v>
      </c>
      <c r="C71" s="11"/>
      <c r="D71" s="22"/>
      <c r="E71" s="104">
        <f>Financials!E51</f>
        <v>-870296</v>
      </c>
      <c r="F71" s="105">
        <f>Financials!F51</f>
        <v>-248321</v>
      </c>
      <c r="G71" s="105">
        <f>Financials!G51</f>
        <v>-741366</v>
      </c>
    </row>
    <row r="72" spans="1:7" ht="12.75">
      <c r="A72" s="3" t="s">
        <v>120</v>
      </c>
      <c r="C72" s="11"/>
      <c r="D72" s="22"/>
      <c r="E72" s="27">
        <f>SUM(E71)</f>
        <v>-870296</v>
      </c>
      <c r="F72" s="10">
        <f>SUM(F71:F71)</f>
        <v>-248321</v>
      </c>
      <c r="G72" s="10">
        <f>SUM(G71:G71)</f>
        <v>-741366</v>
      </c>
    </row>
    <row r="73" spans="1:7" ht="12.75">
      <c r="A73" s="3"/>
      <c r="C73" s="11"/>
      <c r="D73" s="22"/>
      <c r="E73" s="62"/>
      <c r="F73" s="63"/>
      <c r="G73" s="63"/>
    </row>
    <row r="74" spans="1:7" ht="30" customHeight="1">
      <c r="A74" s="120" t="s">
        <v>121</v>
      </c>
      <c r="B74" s="125"/>
      <c r="C74" s="125"/>
      <c r="D74" s="30"/>
      <c r="E74" s="62"/>
      <c r="F74" s="63"/>
      <c r="G74" s="63"/>
    </row>
    <row r="75" spans="1:7" ht="12.75">
      <c r="A75" s="3" t="s">
        <v>122</v>
      </c>
      <c r="C75" s="11"/>
      <c r="D75" s="30"/>
      <c r="E75" s="20">
        <v>13336602</v>
      </c>
      <c r="F75" s="33" t="s">
        <v>67</v>
      </c>
      <c r="G75" s="33">
        <v>2799732</v>
      </c>
    </row>
    <row r="76" spans="1:7" ht="12.75">
      <c r="A76" s="3" t="s">
        <v>1</v>
      </c>
      <c r="C76" s="11"/>
      <c r="D76" s="30"/>
      <c r="E76" s="20" t="s">
        <v>67</v>
      </c>
      <c r="F76" s="33">
        <v>1579440</v>
      </c>
      <c r="G76" s="33">
        <v>1579440</v>
      </c>
    </row>
    <row r="77" spans="1:7" ht="12.75">
      <c r="A77" s="3" t="s">
        <v>9</v>
      </c>
      <c r="C77" s="11"/>
      <c r="D77" s="30"/>
      <c r="E77" s="20">
        <v>-1884509</v>
      </c>
      <c r="F77" s="33" t="s">
        <v>67</v>
      </c>
      <c r="G77" s="33" t="s">
        <v>67</v>
      </c>
    </row>
    <row r="78" spans="1:7" ht="12.75">
      <c r="A78" s="3" t="s">
        <v>2</v>
      </c>
      <c r="C78" s="11"/>
      <c r="D78" s="30"/>
      <c r="E78" s="64">
        <v>1839895</v>
      </c>
      <c r="F78" s="32">
        <v>4198</v>
      </c>
      <c r="G78" s="32">
        <v>4198</v>
      </c>
    </row>
    <row r="79" spans="1:7" ht="12.75">
      <c r="A79" s="3" t="s">
        <v>123</v>
      </c>
      <c r="C79" s="21"/>
      <c r="D79" s="21"/>
      <c r="E79" s="27">
        <f>SUM(E75:E78)</f>
        <v>13291988</v>
      </c>
      <c r="F79" s="18">
        <f>SUM(F75:F78)</f>
        <v>1583638</v>
      </c>
      <c r="G79" s="10">
        <f>SUM(G75:G78)</f>
        <v>4383370</v>
      </c>
    </row>
    <row r="80" spans="1:7" ht="12.75">
      <c r="A80" s="3"/>
      <c r="C80" s="11"/>
      <c r="D80" s="22"/>
      <c r="E80" s="14"/>
      <c r="F80" s="10"/>
      <c r="G80" s="10"/>
    </row>
    <row r="81" spans="1:7" ht="13.5" thickBot="1">
      <c r="A81" s="4" t="s">
        <v>125</v>
      </c>
      <c r="C81" s="11"/>
      <c r="D81" s="22"/>
      <c r="E81" s="15">
        <f>E68+E71+E79</f>
        <v>20666882</v>
      </c>
      <c r="F81" s="80">
        <f>F68+F71+F79</f>
        <v>5938503</v>
      </c>
      <c r="G81" s="80">
        <f>G68+G71+G79</f>
        <v>8245190</v>
      </c>
    </row>
    <row r="82" spans="1:7" ht="13.5" thickTop="1">
      <c r="A82" s="46"/>
      <c r="C82" s="11"/>
      <c r="D82" s="22"/>
      <c r="E82" s="19"/>
      <c r="F82" s="12"/>
      <c r="G82" s="12"/>
    </row>
    <row r="83" spans="1:7" ht="12.75">
      <c r="A83" s="46"/>
      <c r="C83" s="11"/>
      <c r="D83" s="22"/>
      <c r="E83" s="19"/>
      <c r="F83" s="12"/>
      <c r="G83" s="12"/>
    </row>
    <row r="84" spans="3:7" ht="12.75">
      <c r="C84" s="11"/>
      <c r="D84" s="22"/>
      <c r="E84" s="62"/>
      <c r="F84" s="63"/>
      <c r="G84" s="26"/>
    </row>
    <row r="85" ht="12.75">
      <c r="E85" s="8"/>
    </row>
    <row r="86" spans="1:7" ht="18">
      <c r="A86" s="41" t="s">
        <v>126</v>
      </c>
      <c r="C86" s="8"/>
      <c r="D86" s="42"/>
      <c r="E86" s="9"/>
      <c r="F86" s="61"/>
      <c r="G86" s="2"/>
    </row>
    <row r="87" spans="1:6" ht="12.75">
      <c r="A87" s="3" t="s">
        <v>54</v>
      </c>
      <c r="C87" s="6"/>
      <c r="D87" s="6"/>
      <c r="E87" s="40"/>
      <c r="F87" s="40"/>
    </row>
    <row r="88" spans="1:6" ht="12.75">
      <c r="A88" s="3"/>
      <c r="C88" s="6"/>
      <c r="D88" s="6"/>
      <c r="E88" s="40"/>
      <c r="F88" s="40"/>
    </row>
    <row r="89" spans="1:7" ht="12.75">
      <c r="A89" s="3"/>
      <c r="C89" s="6"/>
      <c r="D89" s="21"/>
      <c r="E89" s="8" t="s">
        <v>78</v>
      </c>
      <c r="F89" s="8" t="s">
        <v>78</v>
      </c>
      <c r="G89" s="8" t="s">
        <v>79</v>
      </c>
    </row>
    <row r="90" spans="2:7" ht="12.75">
      <c r="B90" s="6"/>
      <c r="C90" s="6"/>
      <c r="D90" s="58"/>
      <c r="E90" s="71" t="s">
        <v>56</v>
      </c>
      <c r="F90" s="71" t="s">
        <v>49</v>
      </c>
      <c r="G90" s="71" t="s">
        <v>57</v>
      </c>
    </row>
    <row r="91" spans="2:7" ht="12.75">
      <c r="B91" s="2"/>
      <c r="C91" s="6"/>
      <c r="D91" s="52"/>
      <c r="E91" s="13" t="s">
        <v>68</v>
      </c>
      <c r="F91" s="8" t="s">
        <v>68</v>
      </c>
      <c r="G91" s="8" t="s">
        <v>68</v>
      </c>
    </row>
    <row r="92" spans="1:10" ht="12.75">
      <c r="A92" s="3"/>
      <c r="C92" s="8"/>
      <c r="D92" s="43"/>
      <c r="E92" s="44"/>
      <c r="F92" s="91"/>
      <c r="G92" s="45"/>
      <c r="J92" s="3"/>
    </row>
    <row r="93" spans="1:10" ht="12.75">
      <c r="A93" s="3"/>
      <c r="C93" s="8"/>
      <c r="D93" s="19"/>
      <c r="E93" s="19"/>
      <c r="F93" s="12"/>
      <c r="G93" s="12"/>
      <c r="J93" s="3"/>
    </row>
    <row r="94" spans="1:10" ht="12.75">
      <c r="A94" s="4" t="s">
        <v>80</v>
      </c>
      <c r="B94" s="7"/>
      <c r="C94" s="2"/>
      <c r="D94" s="22"/>
      <c r="E94" s="25"/>
      <c r="F94" s="26"/>
      <c r="G94" s="10"/>
      <c r="J94" s="3"/>
    </row>
    <row r="95" spans="1:10" ht="12.75">
      <c r="A95" s="3" t="s">
        <v>90</v>
      </c>
      <c r="B95" s="7"/>
      <c r="C95" s="2"/>
      <c r="D95" s="22"/>
      <c r="E95" s="29" t="s">
        <v>67</v>
      </c>
      <c r="F95" s="37">
        <v>100000</v>
      </c>
      <c r="G95" s="18" t="s">
        <v>67</v>
      </c>
      <c r="J95" s="3"/>
    </row>
    <row r="96" spans="1:10" ht="12.75">
      <c r="A96" s="3" t="s">
        <v>91</v>
      </c>
      <c r="B96" s="7"/>
      <c r="C96" s="2"/>
      <c r="D96" s="95"/>
      <c r="E96" s="21">
        <v>15570935</v>
      </c>
      <c r="F96" s="37">
        <v>5344846</v>
      </c>
      <c r="G96" s="26">
        <v>11373739</v>
      </c>
      <c r="I96" s="90"/>
      <c r="J96" s="90"/>
    </row>
    <row r="97" spans="1:10" ht="12.75">
      <c r="A97" s="3" t="s">
        <v>83</v>
      </c>
      <c r="B97" s="7"/>
      <c r="C97" s="2"/>
      <c r="D97" s="22"/>
      <c r="E97" s="98">
        <v>15000</v>
      </c>
      <c r="F97" s="99">
        <v>15000</v>
      </c>
      <c r="G97" s="66">
        <v>15000</v>
      </c>
      <c r="J97" s="90"/>
    </row>
    <row r="98" spans="1:10" ht="12.75">
      <c r="A98" s="7"/>
      <c r="B98" s="7"/>
      <c r="C98" s="29"/>
      <c r="D98" s="30"/>
      <c r="E98" s="20"/>
      <c r="F98" s="33"/>
      <c r="G98" s="33"/>
      <c r="I98" s="90"/>
      <c r="J98" s="90"/>
    </row>
    <row r="99" spans="1:10" ht="12.75">
      <c r="A99" s="106" t="s">
        <v>15</v>
      </c>
      <c r="B99" s="7"/>
      <c r="C99" s="29"/>
      <c r="D99" s="30"/>
      <c r="E99" s="64">
        <f>SUM(E95:E97)</f>
        <v>15585935</v>
      </c>
      <c r="F99" s="32">
        <f>SUM(F95:F97)</f>
        <v>5459846</v>
      </c>
      <c r="G99" s="32">
        <f>SUM(G95:G97)</f>
        <v>11388739</v>
      </c>
      <c r="I99" s="90"/>
      <c r="J99" s="90"/>
    </row>
    <row r="100" spans="1:7" ht="12.75">
      <c r="A100" s="7"/>
      <c r="B100" s="7"/>
      <c r="C100" s="11"/>
      <c r="D100" s="22"/>
      <c r="E100" s="19"/>
      <c r="F100" s="12"/>
      <c r="G100" s="12"/>
    </row>
    <row r="101" spans="1:7" ht="12.75">
      <c r="A101" s="3" t="s">
        <v>17</v>
      </c>
      <c r="B101" s="7"/>
      <c r="C101" s="2"/>
      <c r="D101" s="22"/>
      <c r="E101" s="25">
        <v>216707</v>
      </c>
      <c r="F101" s="26">
        <v>517362</v>
      </c>
      <c r="G101" s="18">
        <v>269735</v>
      </c>
    </row>
    <row r="102" spans="1:10" ht="12.75">
      <c r="A102" s="3" t="s">
        <v>18</v>
      </c>
      <c r="B102" s="7"/>
      <c r="C102" s="29"/>
      <c r="D102" s="30"/>
      <c r="E102" s="20">
        <v>979849</v>
      </c>
      <c r="F102" s="33">
        <v>126641</v>
      </c>
      <c r="G102" s="33">
        <v>195706</v>
      </c>
      <c r="J102" s="90"/>
    </row>
    <row r="103" spans="1:10" ht="12.75">
      <c r="A103" s="3" t="s">
        <v>19</v>
      </c>
      <c r="B103" s="7"/>
      <c r="C103" s="29"/>
      <c r="D103" s="30"/>
      <c r="E103" s="20">
        <v>4018</v>
      </c>
      <c r="F103" s="33">
        <v>4461</v>
      </c>
      <c r="G103" s="33">
        <v>7964</v>
      </c>
      <c r="J103" s="90"/>
    </row>
    <row r="104" spans="1:10" ht="12.75">
      <c r="A104" s="3" t="s">
        <v>81</v>
      </c>
      <c r="B104" s="7"/>
      <c r="C104" s="29"/>
      <c r="D104" s="30"/>
      <c r="E104" s="20">
        <v>4120382</v>
      </c>
      <c r="F104" s="33">
        <v>23070</v>
      </c>
      <c r="G104" s="33">
        <v>4444</v>
      </c>
      <c r="J104" s="90"/>
    </row>
    <row r="105" spans="1:10" ht="12.75">
      <c r="A105" s="3" t="s">
        <v>82</v>
      </c>
      <c r="B105" s="7"/>
      <c r="C105" s="29"/>
      <c r="D105" s="30"/>
      <c r="E105" s="64" t="s">
        <v>67</v>
      </c>
      <c r="F105" s="32">
        <v>170</v>
      </c>
      <c r="G105" s="32" t="s">
        <v>67</v>
      </c>
      <c r="J105" s="90"/>
    </row>
    <row r="106" spans="1:7" ht="12.75">
      <c r="A106" s="7"/>
      <c r="B106" s="7"/>
      <c r="C106" s="29"/>
      <c r="D106" s="30"/>
      <c r="E106" s="20"/>
      <c r="F106" s="33"/>
      <c r="G106" s="33"/>
    </row>
    <row r="107" spans="1:7" ht="12.75">
      <c r="A107" s="106" t="s">
        <v>16</v>
      </c>
      <c r="B107" s="7"/>
      <c r="C107" s="11"/>
      <c r="D107" s="22"/>
      <c r="E107" s="104">
        <f>SUM(E101:E105)</f>
        <v>5320956</v>
      </c>
      <c r="F107" s="105">
        <f>SUM(F101:F105)</f>
        <v>671704</v>
      </c>
      <c r="G107" s="32">
        <f>SUM(G101:G105)</f>
        <v>477849</v>
      </c>
    </row>
    <row r="108" spans="1:7" ht="12.75">
      <c r="A108" s="46"/>
      <c r="B108" s="7"/>
      <c r="C108" s="2"/>
      <c r="D108" s="22"/>
      <c r="E108" s="25"/>
      <c r="F108" s="26"/>
      <c r="G108" s="10"/>
    </row>
    <row r="109" spans="1:7" ht="13.5" thickBot="1">
      <c r="A109" s="4" t="s">
        <v>20</v>
      </c>
      <c r="B109" s="7"/>
      <c r="C109" s="11"/>
      <c r="D109" s="22"/>
      <c r="E109" s="67">
        <f>E107+E99</f>
        <v>20906891</v>
      </c>
      <c r="F109" s="36">
        <f>F107+F99</f>
        <v>6131550</v>
      </c>
      <c r="G109" s="36">
        <f>G107+G99</f>
        <v>11866588</v>
      </c>
    </row>
    <row r="110" spans="1:7" ht="13.5" thickTop="1">
      <c r="A110" s="3"/>
      <c r="B110" s="7"/>
      <c r="C110" s="11"/>
      <c r="D110" s="22"/>
      <c r="E110" s="14"/>
      <c r="F110" s="10"/>
      <c r="G110" s="10"/>
    </row>
    <row r="111" spans="1:8" ht="12.75">
      <c r="A111" s="4" t="s">
        <v>100</v>
      </c>
      <c r="B111" s="7"/>
      <c r="C111" s="2"/>
      <c r="D111" s="2"/>
      <c r="E111" s="14"/>
      <c r="F111" s="10"/>
      <c r="G111" s="10"/>
      <c r="H111" s="2"/>
    </row>
    <row r="112" spans="1:8" ht="12.75">
      <c r="A112" s="3" t="s">
        <v>98</v>
      </c>
      <c r="B112" s="7"/>
      <c r="C112" s="2"/>
      <c r="D112" s="2"/>
      <c r="E112" s="14">
        <v>21973064</v>
      </c>
      <c r="F112" s="10">
        <v>7721239</v>
      </c>
      <c r="G112" s="10">
        <v>10520971</v>
      </c>
      <c r="H112" s="2"/>
    </row>
    <row r="113" spans="1:8" ht="12.75">
      <c r="A113" s="3" t="s">
        <v>48</v>
      </c>
      <c r="B113" s="7"/>
      <c r="C113" s="2"/>
      <c r="D113" s="2"/>
      <c r="E113" s="14">
        <v>1867873</v>
      </c>
      <c r="F113" s="10">
        <v>27978</v>
      </c>
      <c r="G113" s="18">
        <v>27978</v>
      </c>
      <c r="H113" s="2"/>
    </row>
    <row r="114" spans="1:8" ht="12.75">
      <c r="A114" s="3" t="s">
        <v>99</v>
      </c>
      <c r="B114" s="7"/>
      <c r="C114" s="2"/>
      <c r="D114" s="2"/>
      <c r="E114" s="104">
        <f>G114+E71</f>
        <v>-3174055</v>
      </c>
      <c r="F114" s="105">
        <v>-1810714</v>
      </c>
      <c r="G114" s="105">
        <v>-2303759</v>
      </c>
      <c r="H114" s="2"/>
    </row>
    <row r="115" spans="1:8" ht="12.75">
      <c r="A115" s="3"/>
      <c r="B115" s="7"/>
      <c r="C115" s="2"/>
      <c r="D115" s="2"/>
      <c r="E115" s="19"/>
      <c r="F115" s="12"/>
      <c r="G115" s="12"/>
      <c r="H115" s="2"/>
    </row>
    <row r="116" spans="1:8" ht="27" customHeight="1">
      <c r="A116" s="120" t="s">
        <v>101</v>
      </c>
      <c r="B116" s="121"/>
      <c r="C116" s="121"/>
      <c r="D116" s="2"/>
      <c r="E116" s="104">
        <f>SUM(E112:E115)</f>
        <v>20666882</v>
      </c>
      <c r="F116" s="105">
        <f>SUM(F112:F115)</f>
        <v>5938503</v>
      </c>
      <c r="G116" s="105">
        <f>SUM(G112:G115)</f>
        <v>8245190</v>
      </c>
      <c r="H116" s="2"/>
    </row>
    <row r="117" spans="1:8" ht="12.75">
      <c r="A117" s="3"/>
      <c r="B117" s="7"/>
      <c r="C117" s="2"/>
      <c r="D117" s="2"/>
      <c r="E117" s="19"/>
      <c r="F117" s="12"/>
      <c r="G117" s="12"/>
      <c r="H117" s="2"/>
    </row>
    <row r="118" spans="1:8" ht="12.75">
      <c r="A118" s="4" t="s">
        <v>102</v>
      </c>
      <c r="B118" s="7"/>
      <c r="C118" s="2"/>
      <c r="D118" s="2"/>
      <c r="E118" s="104">
        <f>SUM(E116)</f>
        <v>20666882</v>
      </c>
      <c r="F118" s="105">
        <f>SUM(F116)</f>
        <v>5938503</v>
      </c>
      <c r="G118" s="105">
        <f>SUM(G116)</f>
        <v>8245190</v>
      </c>
      <c r="H118" s="2"/>
    </row>
    <row r="119" spans="1:8" ht="12.75">
      <c r="A119" s="3"/>
      <c r="B119" s="7"/>
      <c r="C119" s="2"/>
      <c r="D119" s="2"/>
      <c r="E119" s="14"/>
      <c r="F119" s="10"/>
      <c r="G119" s="10"/>
      <c r="H119" s="2"/>
    </row>
    <row r="120" spans="1:12" ht="12.75">
      <c r="A120" s="4" t="s">
        <v>103</v>
      </c>
      <c r="B120" s="7"/>
      <c r="C120" s="2"/>
      <c r="D120" s="2"/>
      <c r="E120" s="14"/>
      <c r="F120" s="10"/>
      <c r="G120" s="10"/>
      <c r="H120" s="2"/>
      <c r="L120" s="90"/>
    </row>
    <row r="121" spans="1:10" ht="12.75">
      <c r="A121" s="3" t="s">
        <v>21</v>
      </c>
      <c r="B121" s="7"/>
      <c r="C121" s="11"/>
      <c r="D121" s="30"/>
      <c r="E121" s="20">
        <v>236632</v>
      </c>
      <c r="F121" s="33">
        <f>94631+63416+35000</f>
        <v>193047</v>
      </c>
      <c r="G121" s="33">
        <v>3617991</v>
      </c>
      <c r="I121" s="90"/>
      <c r="J121" s="90"/>
    </row>
    <row r="122" spans="1:10" ht="12.75">
      <c r="A122" s="3" t="s">
        <v>3</v>
      </c>
      <c r="B122" s="7"/>
      <c r="C122" s="11"/>
      <c r="D122" s="30"/>
      <c r="E122" s="64">
        <v>3377</v>
      </c>
      <c r="F122" s="32" t="s">
        <v>67</v>
      </c>
      <c r="G122" s="32">
        <v>3407</v>
      </c>
      <c r="I122" s="90"/>
      <c r="J122" s="90"/>
    </row>
    <row r="123" spans="1:7" ht="12.75">
      <c r="A123" s="3"/>
      <c r="B123" s="7"/>
      <c r="C123" s="11"/>
      <c r="D123" s="23"/>
      <c r="E123" s="20"/>
      <c r="F123" s="33"/>
      <c r="G123" s="33"/>
    </row>
    <row r="124" spans="1:10" ht="12.75">
      <c r="A124" s="4" t="s">
        <v>104</v>
      </c>
      <c r="B124" s="7"/>
      <c r="C124" s="21"/>
      <c r="D124" s="24"/>
      <c r="E124" s="65">
        <f>SUM(E121:E123)</f>
        <v>240009</v>
      </c>
      <c r="F124" s="66">
        <f>SUM(F121:F121)</f>
        <v>193047</v>
      </c>
      <c r="G124" s="66">
        <f>SUM(G121:G123)</f>
        <v>3621398</v>
      </c>
      <c r="J124" s="90"/>
    </row>
    <row r="125" spans="1:7" ht="12.75">
      <c r="A125" s="3"/>
      <c r="B125" s="7"/>
      <c r="C125" s="21"/>
      <c r="D125" s="24"/>
      <c r="E125" s="39"/>
      <c r="F125" s="38"/>
      <c r="G125" s="38"/>
    </row>
    <row r="126" spans="1:11" ht="13.5" thickBot="1">
      <c r="A126" s="4" t="s">
        <v>105</v>
      </c>
      <c r="B126" s="7"/>
      <c r="C126" s="11"/>
      <c r="D126" s="30"/>
      <c r="E126" s="67">
        <f>E118+E124</f>
        <v>20906891</v>
      </c>
      <c r="F126" s="36">
        <f>F118+F124</f>
        <v>6131550</v>
      </c>
      <c r="G126" s="36">
        <f>G118+G124</f>
        <v>11866588</v>
      </c>
      <c r="K126" s="90"/>
    </row>
    <row r="127" spans="1:7" ht="13.5" thickTop="1">
      <c r="A127" s="7"/>
      <c r="B127" s="7"/>
      <c r="C127" s="11"/>
      <c r="D127" s="23"/>
      <c r="E127" s="19"/>
      <c r="F127" s="12"/>
      <c r="G127" s="12"/>
    </row>
    <row r="128" spans="1:7" ht="12.75">
      <c r="A128" s="7"/>
      <c r="B128" s="7"/>
      <c r="C128" s="21"/>
      <c r="D128" s="22"/>
      <c r="E128" s="39"/>
      <c r="F128" s="38"/>
      <c r="G128" s="12"/>
    </row>
    <row r="129" ht="12.75">
      <c r="E129" s="8"/>
    </row>
    <row r="130" ht="12.75">
      <c r="E130" s="8"/>
    </row>
    <row r="131" spans="1:7" ht="18">
      <c r="A131" s="41" t="s">
        <v>75</v>
      </c>
      <c r="C131" s="8"/>
      <c r="D131" s="8"/>
      <c r="E131" s="40"/>
      <c r="F131" s="40"/>
      <c r="G131" s="9"/>
    </row>
    <row r="132" spans="1:7" s="6" customFormat="1" ht="12.75">
      <c r="A132" s="3" t="s">
        <v>55</v>
      </c>
      <c r="B132" s="8"/>
      <c r="E132" s="40"/>
      <c r="F132" s="40"/>
      <c r="G132" s="61"/>
    </row>
    <row r="133" spans="1:7" s="6" customFormat="1" ht="12.75">
      <c r="A133" s="3"/>
      <c r="B133" s="8"/>
      <c r="E133" s="40"/>
      <c r="F133" s="40"/>
      <c r="G133" s="61"/>
    </row>
    <row r="134" spans="1:7" s="6" customFormat="1" ht="15" customHeight="1">
      <c r="A134" s="3"/>
      <c r="B134" s="8"/>
      <c r="C134" s="21"/>
      <c r="D134" s="21"/>
      <c r="E134" s="8" t="s">
        <v>78</v>
      </c>
      <c r="F134" s="8" t="s">
        <v>78</v>
      </c>
      <c r="G134" s="8" t="s">
        <v>79</v>
      </c>
    </row>
    <row r="135" spans="3:7" s="6" customFormat="1" ht="12.75">
      <c r="C135" s="58"/>
      <c r="D135" s="58"/>
      <c r="E135" s="71" t="s">
        <v>56</v>
      </c>
      <c r="F135" s="71" t="s">
        <v>49</v>
      </c>
      <c r="G135" s="71" t="s">
        <v>57</v>
      </c>
    </row>
    <row r="136" spans="2:7" s="6" customFormat="1" ht="12.75">
      <c r="B136" s="2"/>
      <c r="C136" s="52"/>
      <c r="D136" s="52"/>
      <c r="E136" s="13" t="s">
        <v>68</v>
      </c>
      <c r="F136" s="8" t="s">
        <v>68</v>
      </c>
      <c r="G136" s="8" t="s">
        <v>68</v>
      </c>
    </row>
    <row r="137" spans="1:7" s="7" customFormat="1" ht="12.75">
      <c r="A137" s="4" t="s">
        <v>22</v>
      </c>
      <c r="B137" s="11"/>
      <c r="C137" s="11"/>
      <c r="D137" s="11"/>
      <c r="G137" s="17"/>
    </row>
    <row r="138" spans="1:7" s="7" customFormat="1" ht="12.75">
      <c r="A138" s="3"/>
      <c r="B138" s="11"/>
      <c r="C138" s="22"/>
      <c r="D138" s="22"/>
      <c r="G138" s="17"/>
    </row>
    <row r="139" spans="1:7" s="7" customFormat="1" ht="12.75">
      <c r="A139" s="3" t="s">
        <v>45</v>
      </c>
      <c r="B139" s="2"/>
      <c r="C139" s="20"/>
      <c r="D139" s="20"/>
      <c r="E139" s="20" t="s">
        <v>67</v>
      </c>
      <c r="F139" s="33">
        <v>6746</v>
      </c>
      <c r="G139" s="33">
        <v>10465</v>
      </c>
    </row>
    <row r="140" spans="1:7" s="7" customFormat="1" ht="12.75">
      <c r="A140" s="3" t="s">
        <v>23</v>
      </c>
      <c r="B140" s="2"/>
      <c r="C140" s="20"/>
      <c r="D140" s="20"/>
      <c r="E140" s="20" t="s">
        <v>67</v>
      </c>
      <c r="F140" s="33" t="s">
        <v>67</v>
      </c>
      <c r="G140" s="18" t="s">
        <v>67</v>
      </c>
    </row>
    <row r="141" spans="1:10" s="7" customFormat="1" ht="12.75">
      <c r="A141" s="7" t="s">
        <v>24</v>
      </c>
      <c r="B141" s="2"/>
      <c r="C141" s="20"/>
      <c r="D141" s="20"/>
      <c r="E141" s="20">
        <v>-787934</v>
      </c>
      <c r="F141" s="33">
        <v>-276994</v>
      </c>
      <c r="G141" s="18">
        <v>-666074</v>
      </c>
      <c r="J141" s="17"/>
    </row>
    <row r="142" spans="1:7" s="7" customFormat="1" ht="12.75">
      <c r="A142" s="3" t="s">
        <v>26</v>
      </c>
      <c r="B142" s="11"/>
      <c r="C142" s="22"/>
      <c r="D142" s="22"/>
      <c r="E142" s="27">
        <v>-4599318</v>
      </c>
      <c r="F142" s="18">
        <v>-1069910</v>
      </c>
      <c r="G142" s="17">
        <v>-3847954</v>
      </c>
    </row>
    <row r="143" spans="1:10" s="7" customFormat="1" ht="12.75">
      <c r="A143" s="3" t="s">
        <v>25</v>
      </c>
      <c r="B143" s="29"/>
      <c r="C143" s="30"/>
      <c r="D143" s="30"/>
      <c r="E143" s="27">
        <v>3946</v>
      </c>
      <c r="F143" s="18">
        <v>5369</v>
      </c>
      <c r="G143" s="18">
        <v>2817</v>
      </c>
      <c r="J143" s="17"/>
    </row>
    <row r="144" spans="1:7" s="7" customFormat="1" ht="12.75">
      <c r="A144" s="3"/>
      <c r="B144" s="11"/>
      <c r="C144" s="22"/>
      <c r="D144" s="22"/>
      <c r="E144" s="20"/>
      <c r="F144" s="33"/>
      <c r="G144" s="33"/>
    </row>
    <row r="145" spans="1:7" s="7" customFormat="1" ht="12.75">
      <c r="A145" s="4" t="s">
        <v>27</v>
      </c>
      <c r="B145" s="11"/>
      <c r="C145" s="22"/>
      <c r="D145" s="22"/>
      <c r="E145" s="82">
        <f>SUM(E139:E144)</f>
        <v>-5383306</v>
      </c>
      <c r="F145" s="93">
        <f>SUM(F139:F144)</f>
        <v>-1334789</v>
      </c>
      <c r="G145" s="93">
        <f>SUM(G139:G144)</f>
        <v>-4500746</v>
      </c>
    </row>
    <row r="146" spans="1:7" s="7" customFormat="1" ht="12.75">
      <c r="A146" s="4"/>
      <c r="B146" s="11"/>
      <c r="C146" s="22"/>
      <c r="D146" s="22"/>
      <c r="E146" s="27"/>
      <c r="F146" s="18"/>
      <c r="G146" s="18"/>
    </row>
    <row r="147" spans="1:7" s="7" customFormat="1" ht="12.75">
      <c r="A147" s="4"/>
      <c r="B147" s="11"/>
      <c r="C147" s="22"/>
      <c r="D147" s="22"/>
      <c r="E147" s="27"/>
      <c r="F147" s="18"/>
      <c r="G147" s="18"/>
    </row>
    <row r="148" spans="1:7" s="7" customFormat="1" ht="12.75">
      <c r="A148" s="4" t="s">
        <v>46</v>
      </c>
      <c r="B148" s="11"/>
      <c r="C148" s="22"/>
      <c r="D148" s="22"/>
      <c r="E148" s="16"/>
      <c r="F148" s="17"/>
      <c r="G148" s="17"/>
    </row>
    <row r="149" spans="1:7" s="7" customFormat="1" ht="12.75">
      <c r="A149" s="3"/>
      <c r="B149" s="21"/>
      <c r="C149" s="22"/>
      <c r="D149" s="22"/>
      <c r="E149" s="27"/>
      <c r="F149" s="18"/>
      <c r="G149" s="18"/>
    </row>
    <row r="150" spans="1:7" s="7" customFormat="1" ht="12.75" hidden="1">
      <c r="A150" s="7" t="s">
        <v>28</v>
      </c>
      <c r="B150" s="2"/>
      <c r="C150" s="20"/>
      <c r="D150" s="20"/>
      <c r="E150" s="20" t="s">
        <v>67</v>
      </c>
      <c r="F150" s="33" t="s">
        <v>67</v>
      </c>
      <c r="G150" s="33" t="s">
        <v>67</v>
      </c>
    </row>
    <row r="151" spans="1:7" s="7" customFormat="1" ht="12.75">
      <c r="A151" s="7" t="s">
        <v>28</v>
      </c>
      <c r="B151" s="2"/>
      <c r="C151" s="20"/>
      <c r="D151" s="20"/>
      <c r="E151" s="27" t="s">
        <v>67</v>
      </c>
      <c r="F151" s="18">
        <v>33270</v>
      </c>
      <c r="G151" s="33">
        <v>106613</v>
      </c>
    </row>
    <row r="152" spans="1:7" s="7" customFormat="1" ht="12.75" hidden="1">
      <c r="A152" s="7" t="s">
        <v>29</v>
      </c>
      <c r="B152" s="2"/>
      <c r="C152" s="20"/>
      <c r="D152" s="20"/>
      <c r="E152" s="27" t="s">
        <v>67</v>
      </c>
      <c r="F152" s="18" t="s">
        <v>67</v>
      </c>
      <c r="G152" s="33" t="s">
        <v>67</v>
      </c>
    </row>
    <row r="153" spans="1:7" s="7" customFormat="1" ht="12.75" hidden="1">
      <c r="A153" s="7" t="s">
        <v>30</v>
      </c>
      <c r="B153" s="2"/>
      <c r="C153" s="20"/>
      <c r="D153" s="20"/>
      <c r="E153" s="27" t="s">
        <v>67</v>
      </c>
      <c r="F153" s="18" t="s">
        <v>67</v>
      </c>
      <c r="G153" s="33" t="s">
        <v>67</v>
      </c>
    </row>
    <row r="154" spans="1:7" s="7" customFormat="1" ht="12.75">
      <c r="A154" s="7" t="s">
        <v>10</v>
      </c>
      <c r="B154" s="2"/>
      <c r="C154" s="20"/>
      <c r="D154" s="20"/>
      <c r="E154" s="27">
        <v>-30</v>
      </c>
      <c r="F154" s="18" t="s">
        <v>67</v>
      </c>
      <c r="G154" s="33">
        <v>36847</v>
      </c>
    </row>
    <row r="155" spans="2:7" s="7" customFormat="1" ht="12.75">
      <c r="B155" s="2"/>
      <c r="C155" s="20"/>
      <c r="D155" s="20"/>
      <c r="E155" s="20"/>
      <c r="F155" s="33"/>
      <c r="G155" s="33"/>
    </row>
    <row r="156" spans="1:7" s="7" customFormat="1" ht="12.75">
      <c r="A156" s="4" t="s">
        <v>31</v>
      </c>
      <c r="B156" s="2"/>
      <c r="C156" s="84"/>
      <c r="D156" s="84"/>
      <c r="E156" s="100">
        <f>SUM(E150:E155)</f>
        <v>-30</v>
      </c>
      <c r="F156" s="83">
        <f>SUM(F150:F155)</f>
        <v>33270</v>
      </c>
      <c r="G156" s="83">
        <f>SUM(G150:G154)</f>
        <v>143460</v>
      </c>
    </row>
    <row r="157" spans="1:7" s="7" customFormat="1" ht="12.75">
      <c r="A157" s="3"/>
      <c r="B157" s="2"/>
      <c r="C157" s="84"/>
      <c r="D157" s="84"/>
      <c r="E157" s="84"/>
      <c r="F157" s="94"/>
      <c r="G157" s="81"/>
    </row>
    <row r="158" spans="1:7" s="7" customFormat="1" ht="12.75">
      <c r="A158" s="4"/>
      <c r="B158" s="21"/>
      <c r="C158" s="21"/>
      <c r="D158" s="21"/>
      <c r="E158" s="16"/>
      <c r="F158" s="17"/>
      <c r="G158" s="17"/>
    </row>
    <row r="159" spans="1:7" s="7" customFormat="1" ht="12.75">
      <c r="A159" s="4" t="s">
        <v>32</v>
      </c>
      <c r="B159" s="21"/>
      <c r="C159" s="21"/>
      <c r="D159" s="21"/>
      <c r="E159" s="16"/>
      <c r="F159" s="17"/>
      <c r="G159" s="17"/>
    </row>
    <row r="160" spans="1:7" s="7" customFormat="1" ht="12.75">
      <c r="A160" s="3"/>
      <c r="B160" s="21"/>
      <c r="C160" s="21"/>
      <c r="D160" s="21"/>
      <c r="E160" s="16"/>
      <c r="F160" s="17"/>
      <c r="G160" s="17"/>
    </row>
    <row r="161" spans="1:7" s="7" customFormat="1" ht="12.75">
      <c r="A161" s="7" t="s">
        <v>33</v>
      </c>
      <c r="B161" s="21"/>
      <c r="C161" s="21"/>
      <c r="D161" s="21"/>
      <c r="E161" s="20">
        <v>5330308</v>
      </c>
      <c r="F161" s="33">
        <v>1587893</v>
      </c>
      <c r="G161" s="33">
        <v>4396033</v>
      </c>
    </row>
    <row r="162" spans="2:7" s="7" customFormat="1" ht="12.75">
      <c r="B162" s="21"/>
      <c r="C162" s="21"/>
      <c r="D162" s="21"/>
      <c r="E162" s="64"/>
      <c r="F162" s="32"/>
      <c r="G162" s="32"/>
    </row>
    <row r="163" spans="1:8" s="7" customFormat="1" ht="12.75">
      <c r="A163" s="4" t="s">
        <v>34</v>
      </c>
      <c r="B163" s="21"/>
      <c r="C163" s="21"/>
      <c r="D163" s="21"/>
      <c r="E163" s="20">
        <f>E161</f>
        <v>5330308</v>
      </c>
      <c r="F163" s="33">
        <f>F161</f>
        <v>1587893</v>
      </c>
      <c r="G163" s="33">
        <f>SUM(G161:G162)</f>
        <v>4396033</v>
      </c>
      <c r="H163" s="17"/>
    </row>
    <row r="164" spans="1:7" s="7" customFormat="1" ht="12.75">
      <c r="A164" s="3"/>
      <c r="B164" s="21"/>
      <c r="C164" s="21"/>
      <c r="D164" s="21"/>
      <c r="E164" s="27"/>
      <c r="F164" s="18"/>
      <c r="G164" s="18"/>
    </row>
    <row r="165" spans="1:7" s="7" customFormat="1" ht="12.75">
      <c r="A165" s="4" t="s">
        <v>35</v>
      </c>
      <c r="B165" s="21"/>
      <c r="C165" s="21"/>
      <c r="D165" s="21"/>
      <c r="E165" s="20">
        <f>E145+E156+E163</f>
        <v>-53028</v>
      </c>
      <c r="F165" s="33">
        <f>F145+F156+F163</f>
        <v>286374</v>
      </c>
      <c r="G165" s="33">
        <f>G145+G156+G163</f>
        <v>38747</v>
      </c>
    </row>
    <row r="166" spans="1:10" s="7" customFormat="1" ht="12.75">
      <c r="A166" s="4"/>
      <c r="B166" s="21"/>
      <c r="C166" s="21"/>
      <c r="D166" s="21"/>
      <c r="E166" s="14"/>
      <c r="F166" s="10"/>
      <c r="G166" s="14"/>
      <c r="J166" s="17"/>
    </row>
    <row r="167" spans="1:7" s="7" customFormat="1" ht="12.75">
      <c r="A167" s="4" t="s">
        <v>36</v>
      </c>
      <c r="B167" s="21"/>
      <c r="C167" s="21"/>
      <c r="D167" s="21"/>
      <c r="E167" s="20">
        <v>269735</v>
      </c>
      <c r="F167" s="33">
        <v>230988</v>
      </c>
      <c r="G167" s="33">
        <v>230988</v>
      </c>
    </row>
    <row r="168" spans="2:7" s="7" customFormat="1" ht="12.75">
      <c r="B168" s="21"/>
      <c r="C168" s="21"/>
      <c r="D168" s="21"/>
      <c r="E168" s="16"/>
      <c r="F168" s="17"/>
      <c r="G168" s="17"/>
    </row>
    <row r="169" spans="1:7" s="7" customFormat="1" ht="13.5" thickBot="1">
      <c r="A169" s="4" t="s">
        <v>37</v>
      </c>
      <c r="B169" s="21"/>
      <c r="C169" s="21"/>
      <c r="D169" s="21"/>
      <c r="E169" s="68">
        <f>E165+E167</f>
        <v>216707</v>
      </c>
      <c r="F169" s="31">
        <f>F165+F167</f>
        <v>517362</v>
      </c>
      <c r="G169" s="31">
        <f>SUM(G165:G167)</f>
        <v>269735</v>
      </c>
    </row>
    <row r="170" spans="2:7" s="7" customFormat="1" ht="13.5" thickTop="1">
      <c r="B170" s="21"/>
      <c r="C170" s="21"/>
      <c r="D170" s="21"/>
      <c r="G170" s="17"/>
    </row>
    <row r="171" spans="2:7" s="7" customFormat="1" ht="12.75">
      <c r="B171" s="21"/>
      <c r="C171" s="21"/>
      <c r="D171" s="21"/>
      <c r="E171" s="17"/>
      <c r="G171" s="17"/>
    </row>
    <row r="172" spans="2:7" s="7" customFormat="1" ht="12.75">
      <c r="B172" s="21"/>
      <c r="C172" s="21"/>
      <c r="D172" s="21"/>
      <c r="G172" s="17"/>
    </row>
    <row r="173" spans="2:7" s="7" customFormat="1" ht="12.75">
      <c r="B173" s="21"/>
      <c r="C173" s="21"/>
      <c r="D173" s="21"/>
      <c r="G173" s="17"/>
    </row>
    <row r="174" spans="2:7" s="7" customFormat="1" ht="12.75">
      <c r="B174" s="21"/>
      <c r="C174" s="21"/>
      <c r="D174" s="21"/>
      <c r="G174" s="17"/>
    </row>
    <row r="175" spans="1:7" ht="18">
      <c r="A175" s="41" t="s">
        <v>75</v>
      </c>
      <c r="C175" s="8"/>
      <c r="D175" s="8"/>
      <c r="E175" s="40"/>
      <c r="F175" s="40"/>
      <c r="G175" s="9"/>
    </row>
    <row r="176" spans="1:7" s="6" customFormat="1" ht="12.75">
      <c r="A176" s="3" t="s">
        <v>55</v>
      </c>
      <c r="B176" s="8"/>
      <c r="E176" s="40"/>
      <c r="F176" s="40"/>
      <c r="G176" s="61"/>
    </row>
    <row r="177" spans="1:7" s="6" customFormat="1" ht="12.75">
      <c r="A177" s="3"/>
      <c r="B177" s="8"/>
      <c r="E177" s="40"/>
      <c r="F177" s="40"/>
      <c r="G177" s="61"/>
    </row>
    <row r="178" spans="1:7" s="6" customFormat="1" ht="15" customHeight="1">
      <c r="A178" s="3"/>
      <c r="B178" s="8"/>
      <c r="C178" s="21"/>
      <c r="D178" s="21"/>
      <c r="E178" s="8" t="s">
        <v>78</v>
      </c>
      <c r="F178" s="8" t="s">
        <v>78</v>
      </c>
      <c r="G178" s="8" t="s">
        <v>79</v>
      </c>
    </row>
    <row r="179" spans="3:7" s="6" customFormat="1" ht="12.75">
      <c r="C179" s="58"/>
      <c r="D179" s="58"/>
      <c r="E179" s="71" t="s">
        <v>56</v>
      </c>
      <c r="F179" s="71" t="s">
        <v>49</v>
      </c>
      <c r="G179" s="71" t="s">
        <v>57</v>
      </c>
    </row>
    <row r="180" spans="2:7" s="6" customFormat="1" ht="12.75">
      <c r="B180" s="2"/>
      <c r="C180" s="52"/>
      <c r="D180" s="52"/>
      <c r="E180" s="13" t="s">
        <v>68</v>
      </c>
      <c r="F180" s="8" t="s">
        <v>68</v>
      </c>
      <c r="G180" s="8" t="s">
        <v>68</v>
      </c>
    </row>
    <row r="181" spans="1:7" ht="27.75" customHeight="1">
      <c r="A181" s="120" t="s">
        <v>38</v>
      </c>
      <c r="B181" s="123"/>
      <c r="C181" s="123"/>
      <c r="D181" s="123"/>
      <c r="E181" s="85"/>
      <c r="F181" s="85"/>
      <c r="G181" s="2"/>
    </row>
    <row r="182" spans="1:7" ht="12.75">
      <c r="A182" s="4"/>
      <c r="B182" s="7"/>
      <c r="C182" s="8"/>
      <c r="D182" s="8"/>
      <c r="E182" s="85"/>
      <c r="F182" s="85"/>
      <c r="G182" s="2"/>
    </row>
    <row r="183" spans="1:8" ht="30" customHeight="1">
      <c r="A183" s="120" t="s">
        <v>85</v>
      </c>
      <c r="B183" s="121"/>
      <c r="C183" s="121"/>
      <c r="D183" s="89"/>
      <c r="E183" s="25">
        <f>Financials!E51</f>
        <v>-870296</v>
      </c>
      <c r="F183" s="26">
        <f>Financials!F51</f>
        <v>-248321</v>
      </c>
      <c r="G183" s="26">
        <f>Financials!G51</f>
        <v>-741366</v>
      </c>
      <c r="H183" s="2"/>
    </row>
    <row r="184" spans="1:8" ht="12.75">
      <c r="A184" s="7" t="s">
        <v>86</v>
      </c>
      <c r="B184" s="7"/>
      <c r="C184" s="8"/>
      <c r="D184" s="8"/>
      <c r="E184" s="25"/>
      <c r="F184" s="26"/>
      <c r="G184" s="26"/>
      <c r="H184" s="2"/>
    </row>
    <row r="185" spans="1:7" ht="15" customHeight="1">
      <c r="A185" s="122" t="s">
        <v>4</v>
      </c>
      <c r="B185" s="123"/>
      <c r="C185" s="123"/>
      <c r="D185" s="123"/>
      <c r="E185" s="20" t="s">
        <v>67</v>
      </c>
      <c r="F185" s="33" t="s">
        <v>67</v>
      </c>
      <c r="G185" s="33">
        <v>-6613</v>
      </c>
    </row>
    <row r="186" spans="1:7" ht="15" customHeight="1">
      <c r="A186" s="122" t="s">
        <v>13</v>
      </c>
      <c r="B186" s="123"/>
      <c r="C186" s="123"/>
      <c r="D186" s="123"/>
      <c r="E186" s="20">
        <f>92212+46750</f>
        <v>138962</v>
      </c>
      <c r="F186" s="33">
        <v>50000</v>
      </c>
      <c r="G186" s="38">
        <v>50000</v>
      </c>
    </row>
    <row r="187" spans="1:8" ht="12.75">
      <c r="A187" s="7" t="s">
        <v>14</v>
      </c>
      <c r="C187" s="8"/>
      <c r="D187" s="6"/>
      <c r="E187" s="20">
        <v>10877</v>
      </c>
      <c r="F187" s="33" t="s">
        <v>67</v>
      </c>
      <c r="G187" s="33" t="s">
        <v>67</v>
      </c>
      <c r="H187" s="39"/>
    </row>
    <row r="188" spans="1:7" ht="15" customHeight="1">
      <c r="A188" s="86" t="s">
        <v>44</v>
      </c>
      <c r="C188" s="8"/>
      <c r="D188" s="6"/>
      <c r="E188" s="27">
        <f>1243.61-54969.65</f>
        <v>-53726.04</v>
      </c>
      <c r="F188" s="18">
        <v>-19224</v>
      </c>
      <c r="G188" s="18">
        <v>-88289</v>
      </c>
    </row>
    <row r="189" spans="1:7" ht="12.75">
      <c r="A189" s="86" t="s">
        <v>43</v>
      </c>
      <c r="C189" s="8"/>
      <c r="D189" s="6"/>
      <c r="E189" s="20">
        <v>-10586</v>
      </c>
      <c r="F189" s="33">
        <v>-7591</v>
      </c>
      <c r="G189" s="18">
        <v>11035</v>
      </c>
    </row>
    <row r="190" spans="1:7" ht="12.75">
      <c r="A190" s="86" t="s">
        <v>42</v>
      </c>
      <c r="C190" s="8"/>
      <c r="D190" s="6"/>
      <c r="E190" s="25">
        <v>3946</v>
      </c>
      <c r="F190" s="26">
        <v>3319</v>
      </c>
      <c r="G190" s="26">
        <v>-183</v>
      </c>
    </row>
    <row r="191" spans="1:7" ht="12.75">
      <c r="A191" s="86" t="s">
        <v>41</v>
      </c>
      <c r="C191" s="8"/>
      <c r="D191" s="6"/>
      <c r="E191" s="25">
        <f>-50465-3260754</f>
        <v>-3311219</v>
      </c>
      <c r="F191" s="26">
        <v>-55064</v>
      </c>
      <c r="G191" s="26">
        <v>3361471</v>
      </c>
    </row>
    <row r="192" spans="1:7" ht="12.75">
      <c r="A192" s="86" t="s">
        <v>40</v>
      </c>
      <c r="C192" s="8"/>
      <c r="D192" s="6"/>
      <c r="E192" s="65">
        <v>-1291264</v>
      </c>
      <c r="F192" s="66">
        <v>-1057908</v>
      </c>
      <c r="G192" s="66">
        <v>-7086801</v>
      </c>
    </row>
    <row r="193" spans="1:7" ht="12.75">
      <c r="A193" s="7"/>
      <c r="C193" s="8"/>
      <c r="D193" s="6"/>
      <c r="E193" s="97"/>
      <c r="F193" s="96"/>
      <c r="G193" s="38"/>
    </row>
    <row r="194" spans="1:7" ht="13.5" thickBot="1">
      <c r="A194" s="109" t="s">
        <v>39</v>
      </c>
      <c r="B194" s="88"/>
      <c r="C194" s="88"/>
      <c r="D194" s="63"/>
      <c r="E194" s="67">
        <f>SUM(E183:E193)</f>
        <v>-5383306.04</v>
      </c>
      <c r="F194" s="36">
        <f>SUM(F183:F193)</f>
        <v>-1334789</v>
      </c>
      <c r="G194" s="36">
        <f>SUM(G183:G193)</f>
        <v>-4500746</v>
      </c>
    </row>
    <row r="195" spans="3:7" ht="13.5" thickTop="1">
      <c r="C195" s="8"/>
      <c r="D195" s="8"/>
      <c r="E195" s="42"/>
      <c r="F195" s="40"/>
      <c r="G195" s="2"/>
    </row>
    <row r="196" spans="3:7" ht="12.75">
      <c r="C196" s="8"/>
      <c r="D196" s="8"/>
      <c r="E196" s="42"/>
      <c r="F196" s="42"/>
      <c r="G196" s="42"/>
    </row>
    <row r="197" spans="2:6" s="7" customFormat="1" ht="12.75">
      <c r="B197" s="21"/>
      <c r="C197" s="21"/>
      <c r="D197" s="2"/>
      <c r="E197" s="87"/>
      <c r="F197" s="87"/>
    </row>
    <row r="200" spans="1:9" s="6" customFormat="1" ht="18">
      <c r="A200" s="69" t="s">
        <v>76</v>
      </c>
      <c r="F200" s="8"/>
      <c r="G200" s="2"/>
      <c r="H200" s="8"/>
      <c r="I200" s="8"/>
    </row>
    <row r="201" spans="1:7" s="6" customFormat="1" ht="12.75">
      <c r="A201" s="3" t="s">
        <v>55</v>
      </c>
      <c r="B201" s="8"/>
      <c r="E201" s="40"/>
      <c r="F201" s="40"/>
      <c r="G201" s="61"/>
    </row>
    <row r="202" spans="1:9" s="6" customFormat="1" ht="15" customHeight="1">
      <c r="A202" s="3"/>
      <c r="B202" s="34"/>
      <c r="C202" s="35"/>
      <c r="D202" s="35"/>
      <c r="E202" s="35"/>
      <c r="F202" s="2"/>
      <c r="G202" s="2"/>
      <c r="H202" s="2"/>
      <c r="I202" s="2"/>
    </row>
    <row r="203" spans="1:8" s="7" customFormat="1" ht="60" customHeight="1">
      <c r="A203" s="122" t="s">
        <v>12</v>
      </c>
      <c r="B203" s="122"/>
      <c r="C203" s="122"/>
      <c r="D203" s="122"/>
      <c r="E203" s="122"/>
      <c r="F203" s="122"/>
      <c r="G203" s="124"/>
      <c r="H203" s="73"/>
    </row>
    <row r="204" spans="1:8" s="7" customFormat="1" ht="30" customHeight="1">
      <c r="A204" s="7" t="s">
        <v>88</v>
      </c>
      <c r="F204" s="72"/>
      <c r="G204" s="73"/>
      <c r="H204" s="73"/>
    </row>
    <row r="205" spans="1:7" s="7" customFormat="1" ht="75" customHeight="1">
      <c r="A205" s="122" t="s">
        <v>58</v>
      </c>
      <c r="B205" s="124"/>
      <c r="C205" s="124"/>
      <c r="D205" s="124"/>
      <c r="E205" s="124"/>
      <c r="F205" s="124"/>
      <c r="G205" s="124"/>
    </row>
    <row r="206" spans="1:7" s="101" customFormat="1" ht="60" customHeight="1">
      <c r="A206" s="122" t="s">
        <v>0</v>
      </c>
      <c r="B206" s="124"/>
      <c r="C206" s="124"/>
      <c r="D206" s="124"/>
      <c r="E206" s="124"/>
      <c r="F206" s="124"/>
      <c r="G206" s="124"/>
    </row>
    <row r="207" spans="1:7" s="101" customFormat="1" ht="30" customHeight="1">
      <c r="A207" s="7"/>
      <c r="B207" s="2"/>
      <c r="D207" s="37"/>
      <c r="E207" s="37"/>
      <c r="F207" s="2"/>
      <c r="G207" s="61"/>
    </row>
    <row r="208" spans="1:7" s="101" customFormat="1" ht="15">
      <c r="A208" s="110" t="s">
        <v>107</v>
      </c>
      <c r="B208" s="2"/>
      <c r="D208" s="37"/>
      <c r="E208" s="37"/>
      <c r="F208" s="2"/>
      <c r="G208" s="61"/>
    </row>
    <row r="209" spans="1:7" s="101" customFormat="1" ht="30" customHeight="1">
      <c r="A209" s="122" t="s">
        <v>6</v>
      </c>
      <c r="B209" s="123"/>
      <c r="C209" s="123"/>
      <c r="D209" s="123"/>
      <c r="E209" s="123"/>
      <c r="F209" s="123"/>
      <c r="G209" s="123"/>
    </row>
    <row r="210" spans="1:7" s="101" customFormat="1" ht="12.75">
      <c r="A210" s="7"/>
      <c r="B210" s="2"/>
      <c r="D210" s="37"/>
      <c r="E210" s="37"/>
      <c r="F210" s="2"/>
      <c r="G210" s="61"/>
    </row>
    <row r="211" spans="1:7" s="101" customFormat="1" ht="30" customHeight="1">
      <c r="A211" s="122" t="s">
        <v>106</v>
      </c>
      <c r="B211" s="123"/>
      <c r="C211" s="123"/>
      <c r="D211" s="123"/>
      <c r="E211" s="123"/>
      <c r="F211" s="123"/>
      <c r="G211" s="123"/>
    </row>
    <row r="212" spans="1:7" s="101" customFormat="1" ht="12.75">
      <c r="A212" s="7"/>
      <c r="B212" s="2"/>
      <c r="D212" s="37"/>
      <c r="E212" s="37"/>
      <c r="F212" s="2"/>
      <c r="G212" s="61"/>
    </row>
    <row r="213" spans="1:7" s="101" customFormat="1" ht="12.75">
      <c r="A213" s="7" t="s">
        <v>5</v>
      </c>
      <c r="B213" s="2"/>
      <c r="D213" s="37"/>
      <c r="E213" s="37"/>
      <c r="F213" s="2"/>
      <c r="G213" s="61"/>
    </row>
    <row r="214" spans="1:7" s="101" customFormat="1" ht="12.75">
      <c r="A214" s="7" t="s">
        <v>7</v>
      </c>
      <c r="B214" s="2"/>
      <c r="D214" s="37"/>
      <c r="E214" s="37"/>
      <c r="F214" s="2"/>
      <c r="G214" s="61"/>
    </row>
    <row r="215" spans="1:7" s="101" customFormat="1" ht="12.75">
      <c r="A215" s="7"/>
      <c r="B215" s="2"/>
      <c r="D215" s="37"/>
      <c r="E215" s="37"/>
      <c r="F215" s="2"/>
      <c r="G215" s="61"/>
    </row>
    <row r="216" spans="1:7" s="101" customFormat="1" ht="30" customHeight="1">
      <c r="A216" s="122" t="s">
        <v>8</v>
      </c>
      <c r="B216" s="123"/>
      <c r="C216" s="123"/>
      <c r="D216" s="123"/>
      <c r="E216" s="123"/>
      <c r="F216" s="123"/>
      <c r="G216" s="123"/>
    </row>
    <row r="217" spans="1:7" s="101" customFormat="1" ht="12.75">
      <c r="A217" s="7"/>
      <c r="B217" s="2"/>
      <c r="D217" s="37"/>
      <c r="E217" s="37"/>
      <c r="F217" s="2"/>
      <c r="G217" s="61"/>
    </row>
    <row r="218" ht="12.75" hidden="1"/>
  </sheetData>
  <sheetProtection/>
  <mergeCells count="13">
    <mergeCell ref="A216:G216"/>
    <mergeCell ref="A47:C47"/>
    <mergeCell ref="A74:C74"/>
    <mergeCell ref="A181:D181"/>
    <mergeCell ref="A183:C183"/>
    <mergeCell ref="A185:D185"/>
    <mergeCell ref="A186:D186"/>
    <mergeCell ref="A116:C116"/>
    <mergeCell ref="A209:G209"/>
    <mergeCell ref="A211:G211"/>
    <mergeCell ref="A205:G205"/>
    <mergeCell ref="A203:G203"/>
    <mergeCell ref="A206:G206"/>
  </mergeCells>
  <printOptions/>
  <pageMargins left="0.7480314960629921" right="0.7480314960629921" top="0.984251968503937" bottom="0.984251968503937" header="0.5118110236220472" footer="0.5118110236220472"/>
  <pageSetup horizontalDpi="600" verticalDpi="600" orientation="portrait" paperSize="9"/>
  <headerFooter alignWithMargins="0">
    <oddHeader>&amp;L&amp;"Times New Roman,Regular"&amp;12Chatham Rock Phosphate Limited
</oddHeader>
  </headerFooter>
  <rowBreaks count="6" manualBreakCount="6">
    <brk id="29" max="255" man="1"/>
    <brk id="59" max="6" man="1"/>
    <brk id="85" max="255" man="1"/>
    <brk id="130" max="255" man="1"/>
    <brk id="174" max="255" man="1"/>
    <brk id="199"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28" sqref="B28"/>
    </sheetView>
  </sheetViews>
  <sheetFormatPr defaultColWidth="8.8515625" defaultRowHeight="12.7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Sherwin Chan and Walshe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Newell</dc:creator>
  <cp:keywords/>
  <dc:description/>
  <cp:lastModifiedBy>linda sanders</cp:lastModifiedBy>
  <cp:lastPrinted>2012-11-20T20:53:51Z</cp:lastPrinted>
  <dcterms:created xsi:type="dcterms:W3CDTF">2004-04-13T02:32:56Z</dcterms:created>
  <dcterms:modified xsi:type="dcterms:W3CDTF">2012-11-22T04:17:05Z</dcterms:modified>
  <cp:category/>
  <cp:version/>
  <cp:contentType/>
  <cp:contentStatus/>
</cp:coreProperties>
</file>